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 2" sheetId="1" r:id="rId1"/>
  </sheets>
  <definedNames>
    <definedName name="_xlnm.Print_Area" localSheetId="0">'arkusz 2'!$A$1:$F$210</definedName>
  </definedNames>
  <calcPr fullCalcOnLoad="1"/>
</workbook>
</file>

<file path=xl/sharedStrings.xml><?xml version="1.0" encoding="utf-8"?>
<sst xmlns="http://schemas.openxmlformats.org/spreadsheetml/2006/main" count="316" uniqueCount="205">
  <si>
    <t>Tab. Nr 3.</t>
  </si>
  <si>
    <t>Tab. Nr 3</t>
  </si>
  <si>
    <t>Treść</t>
  </si>
  <si>
    <t>B u d ż e t</t>
  </si>
  <si>
    <t>Wykonanie</t>
  </si>
  <si>
    <t>%</t>
  </si>
  <si>
    <t>w/g uchwały RG</t>
  </si>
  <si>
    <t>po zmianach</t>
  </si>
  <si>
    <t>010</t>
  </si>
  <si>
    <t>Rolnictwo i łowiectwo</t>
  </si>
  <si>
    <t xml:space="preserve">400 </t>
  </si>
  <si>
    <t>600</t>
  </si>
  <si>
    <t>Transport i łączność</t>
  </si>
  <si>
    <t>700</t>
  </si>
  <si>
    <t>Gospodarka mieszkaniowa</t>
  </si>
  <si>
    <t>710</t>
  </si>
  <si>
    <t>Działalnośc usługowa</t>
  </si>
  <si>
    <t>750</t>
  </si>
  <si>
    <t>Administracja publiczna</t>
  </si>
  <si>
    <t>751</t>
  </si>
  <si>
    <t xml:space="preserve">Urzędy naczelnych organów władzy, kontroli i sądown.                     </t>
  </si>
  <si>
    <t>754</t>
  </si>
  <si>
    <t xml:space="preserve">Bezpieczeństwo publiczne                 i ochrona przeciwpożarowa </t>
  </si>
  <si>
    <t>756</t>
  </si>
  <si>
    <t>Dochody od os.prawn.fizycz i innych jedn.oraz wydatki związane z ich poborem.</t>
  </si>
  <si>
    <t>757</t>
  </si>
  <si>
    <t>Obsługa długu publicznego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</si>
  <si>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</si>
  <si>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</si>
  <si>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</si>
  <si>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</si>
  <si>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</si>
  <si>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</si>
  <si>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</si>
  <si>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</si>
  <si>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</si>
  <si>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854</t>
  </si>
  <si>
    <t>Edukacyjna opieka wychowawcza</t>
  </si>
  <si>
    <t>900</t>
  </si>
  <si>
    <t>Gospodarka komunalna                   i ochrona środowiska</t>
  </si>
  <si>
    <t>921</t>
  </si>
  <si>
    <t>Kultura i ochrona dziedzictwa narodowego</t>
  </si>
  <si>
    <t>926</t>
  </si>
  <si>
    <t>Kultura fizyczna i sport</t>
  </si>
  <si>
    <t>OGÓŁEM</t>
  </si>
  <si>
    <t>Dz./Rozdz.</t>
  </si>
  <si>
    <t>01010</t>
  </si>
  <si>
    <t>Infrastruktura wodoc.i sanitacyjna wsi</t>
  </si>
  <si>
    <t>01030</t>
  </si>
  <si>
    <t>Izby rolnicze</t>
  </si>
  <si>
    <t>01095</t>
  </si>
  <si>
    <t>Pozostała działalność</t>
  </si>
  <si>
    <t>40002</t>
  </si>
  <si>
    <t>Dostarczanie wody</t>
  </si>
  <si>
    <t>60016</t>
  </si>
  <si>
    <t>Drogi publiczne gminne</t>
  </si>
  <si>
    <t>70005</t>
  </si>
  <si>
    <t>Gospodarka gruntami i nieruchomościami</t>
  </si>
  <si>
    <t>70095</t>
  </si>
  <si>
    <t>71004</t>
  </si>
  <si>
    <t>Plany zagospodarowania przestrzennego</t>
  </si>
  <si>
    <t>75011</t>
  </si>
  <si>
    <t>Urzędy wojewódzkie /zlecone/</t>
  </si>
  <si>
    <t>75022</t>
  </si>
  <si>
    <t>Rady gmin</t>
  </si>
  <si>
    <t>75023</t>
  </si>
  <si>
    <t>Urzedy gmin</t>
  </si>
  <si>
    <t>75056</t>
  </si>
  <si>
    <t>Spis powszechny i inne</t>
  </si>
  <si>
    <t>75075</t>
  </si>
  <si>
    <t>Promocja jedn.samorządu terytor.</t>
  </si>
  <si>
    <t>75095</t>
  </si>
  <si>
    <t>75101</t>
  </si>
  <si>
    <t>Urzędy naczel.organ.władzy państ.kontroli</t>
  </si>
  <si>
    <t>75109</t>
  </si>
  <si>
    <t>Wybory do rad gmin, rad powiatów i sejmików wojew.wybory wójtów, burmist.</t>
  </si>
  <si>
    <t>75412</t>
  </si>
  <si>
    <t>Ochotnicze Straże Pożarne</t>
  </si>
  <si>
    <t>75421</t>
  </si>
  <si>
    <t>75647</t>
  </si>
  <si>
    <t>Pobór podatków, opłat i  niepod.nal.budż.</t>
  </si>
  <si>
    <t>75702</t>
  </si>
  <si>
    <t>Obsługa papier.wart.kredytów i pożyczek</t>
  </si>
  <si>
    <t>75818</t>
  </si>
  <si>
    <t>Rezerwy ogólne i celowe</t>
  </si>
  <si>
    <t>80101</t>
  </si>
  <si>
    <t>80103</t>
  </si>
  <si>
    <t>80104</t>
  </si>
  <si>
    <t>80110</t>
  </si>
  <si>
    <t>Gimnazja</t>
  </si>
  <si>
    <t>80113</t>
  </si>
  <si>
    <t>Dowożenie uczniów do szkół</t>
  </si>
  <si>
    <t>Przedszkola</t>
  </si>
  <si>
    <t>80114</t>
  </si>
  <si>
    <t>Zespoły Ekonom.Adm.Szkół</t>
  </si>
  <si>
    <t>80146</t>
  </si>
  <si>
    <t>Dokształcanie i doskonalenie nauczycieli</t>
  </si>
  <si>
    <t>80195</t>
  </si>
  <si>
    <t>80148</t>
  </si>
  <si>
    <t>Stołówki szkolne</t>
  </si>
  <si>
    <t>85153</t>
  </si>
  <si>
    <t>Zwalczanie narkomanii</t>
  </si>
  <si>
    <t>85154</t>
  </si>
  <si>
    <t>Przeciwdziałanie alkoholizmowi</t>
  </si>
  <si>
    <t>85212</t>
  </si>
  <si>
    <t>Świadczen.rodzinne oraz skł.na ubezp.em.</t>
  </si>
  <si>
    <t>85213</t>
  </si>
  <si>
    <t>85214</t>
  </si>
  <si>
    <t>Zasiłki i pomoc w naturze oraz skł.ubez.sp.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</si>
  <si>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</si>
  <si>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</si>
  <si>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</si>
  <si>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</si>
  <si>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</si>
  <si>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</si>
  <si>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</si>
  <si>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opiekuń,i specjal.usł.opiekuńcze</t>
  </si>
  <si>
    <t>85295</t>
  </si>
  <si>
    <t>Pozostałe zadania w zakresie polityki społecznej</t>
  </si>
  <si>
    <t>85333</t>
  </si>
  <si>
    <t>Powiatowe Urzędy Pracy</t>
  </si>
  <si>
    <t>Wytwarzanie i zaoptrywanie w energię elektr.gaz i wodę</t>
  </si>
  <si>
    <t>85401</t>
  </si>
  <si>
    <t>Świetlice szkolne</t>
  </si>
  <si>
    <t>85412</t>
  </si>
  <si>
    <t>Kolonie, obozy oraz inne formy wypoczyn.</t>
  </si>
  <si>
    <t>85415</t>
  </si>
  <si>
    <t>Pmoc materialna dla uczniów</t>
  </si>
  <si>
    <t>90001</t>
  </si>
  <si>
    <t>Gospodarka ściekowa i ochrona wód</t>
  </si>
  <si>
    <t>90015</t>
  </si>
  <si>
    <t>Oświetlenie ulic, placów i dróg</t>
  </si>
  <si>
    <t>90095</t>
  </si>
  <si>
    <t>92108</t>
  </si>
  <si>
    <t>Filharmonie, orkiestry, chóry i kapele</t>
  </si>
  <si>
    <t>92109</t>
  </si>
  <si>
    <t>Domy i ośrodki kultury, świetlice i kluby</t>
  </si>
  <si>
    <t>92116</t>
  </si>
  <si>
    <t>Biblioteki</t>
  </si>
  <si>
    <t>92195</t>
  </si>
  <si>
    <t>92605</t>
  </si>
  <si>
    <t>Zadania w zakresie kultury fiz.i sportu</t>
  </si>
  <si>
    <t>92695</t>
  </si>
  <si>
    <t xml:space="preserve"> </t>
  </si>
  <si>
    <t>wydatki majątkowe</t>
  </si>
  <si>
    <t>w tym: wynagrodzenia i pochodne</t>
  </si>
  <si>
    <t>wydatki na zadania statutowe</t>
  </si>
  <si>
    <t>w tym: wydatki na zadania statutowe</t>
  </si>
  <si>
    <t>świadczenia na rzecz osób fizycznych</t>
  </si>
  <si>
    <t>wydatki statutowe</t>
  </si>
  <si>
    <t>w tym: obsługa długu</t>
  </si>
  <si>
    <t>swiadczenia na rzecz osób fizycznych</t>
  </si>
  <si>
    <t>w tym:dotacje na zadania bieżące</t>
  </si>
  <si>
    <t>w tym;wynagrodzenia i pochodne</t>
  </si>
  <si>
    <t>w tym:wynagrodzenia i pochodne</t>
  </si>
  <si>
    <t>Składki na ubezp.zdrow.opł.za os.pob.św.</t>
  </si>
  <si>
    <t>w tym: świadczenia na rzecz osób fizyczn.</t>
  </si>
  <si>
    <t>świadczenia na rzecz osób fizyczn.</t>
  </si>
  <si>
    <t>dotacje na zadania bieżące</t>
  </si>
  <si>
    <t>w tym: wydatki majątkowe</t>
  </si>
  <si>
    <t>w tym:wydatki na zadania statutowe</t>
  </si>
  <si>
    <t>w tym:zadania statutowe</t>
  </si>
  <si>
    <t>wydatki majatkowe</t>
  </si>
  <si>
    <t>w tym;dotacje na zadania bieżące</t>
  </si>
  <si>
    <t>Oddziały przedszkolne w szkołach podst.</t>
  </si>
  <si>
    <t>wynagrodzenia i pochodne</t>
  </si>
  <si>
    <t>Kapitał Ludzki</t>
  </si>
  <si>
    <t>PPWOW</t>
  </si>
  <si>
    <t>świadczenuia na rzecz osób fizycznych</t>
  </si>
  <si>
    <t>dotacja na zadania bieżące</t>
  </si>
  <si>
    <t>wydatki bieżące, w tym:</t>
  </si>
  <si>
    <t>Wydatki majatkowe</t>
  </si>
  <si>
    <t>w tym z udziałem środków UE</t>
  </si>
  <si>
    <t>wydatki bieżące z udział.środków UE</t>
  </si>
  <si>
    <t>z tego wydatki bieżące z udziałem środków UE</t>
  </si>
  <si>
    <t>obsługa długu publicznego</t>
  </si>
  <si>
    <t>WYKONANIE  WYDATKÓW ZA   2011 rok</t>
  </si>
  <si>
    <t>499,00</t>
  </si>
  <si>
    <t>621,00</t>
  </si>
  <si>
    <t>541,00</t>
  </si>
  <si>
    <t>925,00</t>
  </si>
  <si>
    <t>900,00</t>
  </si>
  <si>
    <t>Zarzadzanie kryzysowe</t>
  </si>
  <si>
    <t>777,78</t>
  </si>
  <si>
    <t>688,22</t>
  </si>
  <si>
    <t>75405</t>
  </si>
  <si>
    <t>300,00</t>
  </si>
  <si>
    <t>500,00</t>
  </si>
  <si>
    <t>wynagrodzenie i pochodne</t>
  </si>
  <si>
    <t>Komendy Państwowe Policji</t>
  </si>
  <si>
    <t>85195</t>
  </si>
  <si>
    <t>Przeciwdziałanie przemocy w rodzinie</t>
  </si>
  <si>
    <t>wtym wydatki na zadania statutowe</t>
  </si>
  <si>
    <r>
      <t xml:space="preserve">         </t>
    </r>
    <r>
      <rPr>
        <sz val="22"/>
        <rFont val="Times New Roman"/>
        <family val="1"/>
      </rPr>
      <t xml:space="preserve">  85205</t>
    </r>
  </si>
  <si>
    <t>146,37</t>
  </si>
  <si>
    <t>75108</t>
  </si>
  <si>
    <t>Wybory do Sejmu i Senatu</t>
  </si>
  <si>
    <t>świadczenia na rzecz osob fizycznych</t>
  </si>
  <si>
    <t>450,00</t>
  </si>
  <si>
    <t>426,95</t>
  </si>
  <si>
    <t>735,41</t>
  </si>
  <si>
    <t>995,00</t>
  </si>
  <si>
    <t>850,00</t>
  </si>
  <si>
    <t>849,52</t>
  </si>
  <si>
    <t>400,00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</si>
</sst>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%"/>
  </numFmts>
  <fonts count="47">
    <font>
      <sz val="12"/>
      <name val="Times New Roman"/>
      <family val="1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165" fontId="9" fillId="0" borderId="10" xfId="52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9"/>
  <sheetViews>
    <sheetView tabSelected="1" zoomScale="50" zoomScaleNormal="50" zoomScalePageLayoutView="50" workbookViewId="0" topLeftCell="A18">
      <selection activeCell="K203" sqref="K203"/>
    </sheetView>
  </sheetViews>
  <sheetFormatPr defaultColWidth="9.00390625" defaultRowHeight="15.75"/>
  <cols>
    <col min="1" max="1" width="22.625" style="0" customWidth="1"/>
    <col min="2" max="2" width="55.875" style="0" customWidth="1"/>
    <col min="3" max="3" width="31.00390625" style="0" customWidth="1"/>
    <col min="4" max="5" width="27.625" style="0" customWidth="1"/>
    <col min="6" max="6" width="26.375" style="0" customWidth="1"/>
  </cols>
  <sheetData>
    <row r="1" spans="1:8" ht="20.25" hidden="1">
      <c r="A1" s="1"/>
      <c r="C1" s="1"/>
      <c r="D1" s="1"/>
      <c r="E1" s="1"/>
      <c r="F1" s="1"/>
      <c r="G1" s="1"/>
      <c r="H1" s="1"/>
    </row>
    <row r="2" spans="1:8" ht="20.25" hidden="1">
      <c r="A2" s="1"/>
      <c r="B2" s="1"/>
      <c r="C2" s="1"/>
      <c r="D2" s="1"/>
      <c r="E2" s="2" t="s">
        <v>0</v>
      </c>
      <c r="F2" s="1"/>
      <c r="G2" s="1"/>
      <c r="H2" s="1"/>
    </row>
    <row r="3" spans="1:8" ht="20.25" hidden="1">
      <c r="A3" s="1"/>
      <c r="B3" s="1"/>
      <c r="C3" s="1"/>
      <c r="D3" s="1"/>
      <c r="E3" s="1"/>
      <c r="F3" s="1"/>
      <c r="G3" s="1"/>
      <c r="H3" s="1"/>
    </row>
    <row r="4" spans="1:8" ht="26.25">
      <c r="A4" s="1"/>
      <c r="B4" s="1"/>
      <c r="C4" s="1"/>
      <c r="D4" s="1"/>
      <c r="E4" s="1"/>
      <c r="F4" s="3" t="s">
        <v>1</v>
      </c>
      <c r="G4" s="1"/>
      <c r="H4" s="1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45">
      <c r="A6" s="64" t="s">
        <v>176</v>
      </c>
      <c r="B6" s="64"/>
      <c r="C6" s="64"/>
      <c r="D6" s="64"/>
      <c r="E6" s="64"/>
      <c r="F6" s="64"/>
      <c r="G6" s="1"/>
      <c r="H6" s="1"/>
    </row>
    <row r="7" spans="1:8" ht="45">
      <c r="A7" s="4"/>
      <c r="B7" s="5"/>
      <c r="C7" s="5"/>
      <c r="D7" s="5"/>
      <c r="E7" s="5"/>
      <c r="F7" s="5"/>
      <c r="G7" s="1"/>
      <c r="H7" s="1"/>
    </row>
    <row r="8" spans="1:21" ht="39.75" customHeight="1">
      <c r="A8" s="9" t="s">
        <v>45</v>
      </c>
      <c r="B8" s="6" t="s">
        <v>2</v>
      </c>
      <c r="C8" s="65" t="s">
        <v>3</v>
      </c>
      <c r="D8" s="65"/>
      <c r="E8" s="65" t="s">
        <v>4</v>
      </c>
      <c r="F8" s="65" t="s">
        <v>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74.25" customHeight="1">
      <c r="A9" s="7"/>
      <c r="B9" s="8"/>
      <c r="C9" s="6" t="s">
        <v>6</v>
      </c>
      <c r="D9" s="6" t="s">
        <v>7</v>
      </c>
      <c r="E9" s="65"/>
      <c r="F9" s="6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30">
      <c r="A10" s="27" t="s">
        <v>8</v>
      </c>
      <c r="B10" s="24" t="s">
        <v>9</v>
      </c>
      <c r="C10" s="41">
        <f>C11+C14+C16</f>
        <v>156500</v>
      </c>
      <c r="D10" s="41">
        <f>D11+D14+D16</f>
        <v>392022.9</v>
      </c>
      <c r="E10" s="41">
        <f>E11+E14+E16</f>
        <v>317504.99000000005</v>
      </c>
      <c r="F10" s="62">
        <f aca="true" t="shared" si="0" ref="F10:F73">E10/D10</f>
        <v>0.8099143953070089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6.25">
      <c r="A11" s="13" t="s">
        <v>46</v>
      </c>
      <c r="B11" s="12" t="s">
        <v>47</v>
      </c>
      <c r="C11" s="43">
        <f>C12+C13</f>
        <v>150000</v>
      </c>
      <c r="D11" s="43">
        <f>D12+D13</f>
        <v>94114</v>
      </c>
      <c r="E11" s="43">
        <f>E12+E13</f>
        <v>20075</v>
      </c>
      <c r="F11" s="62">
        <f t="shared" si="0"/>
        <v>0.21330514057419725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35.25">
      <c r="A12" s="10"/>
      <c r="B12" s="12" t="s">
        <v>160</v>
      </c>
      <c r="C12" s="45">
        <v>0</v>
      </c>
      <c r="D12" s="46">
        <v>0</v>
      </c>
      <c r="E12" s="46">
        <v>0</v>
      </c>
      <c r="F12" s="6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6.25" customHeight="1">
      <c r="A13" s="10"/>
      <c r="B13" s="12" t="s">
        <v>144</v>
      </c>
      <c r="C13" s="45">
        <v>150000</v>
      </c>
      <c r="D13" s="46">
        <v>94114</v>
      </c>
      <c r="E13" s="46">
        <v>20075</v>
      </c>
      <c r="F13" s="62">
        <f t="shared" si="0"/>
        <v>0.21330514057419725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6.25">
      <c r="A14" s="13" t="s">
        <v>48</v>
      </c>
      <c r="B14" s="12" t="s">
        <v>49</v>
      </c>
      <c r="C14" s="43">
        <f>C15</f>
        <v>3500</v>
      </c>
      <c r="D14" s="43">
        <f>D15</f>
        <v>3500</v>
      </c>
      <c r="E14" s="43">
        <f>E15</f>
        <v>3429.09</v>
      </c>
      <c r="F14" s="62">
        <f t="shared" si="0"/>
        <v>0.97974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6.25">
      <c r="A15" s="13"/>
      <c r="B15" s="12" t="s">
        <v>160</v>
      </c>
      <c r="C15" s="45">
        <v>3500</v>
      </c>
      <c r="D15" s="46">
        <v>3500</v>
      </c>
      <c r="E15" s="46">
        <v>3429.09</v>
      </c>
      <c r="F15" s="62">
        <f t="shared" si="0"/>
        <v>0.97974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6.25">
      <c r="A16" s="13" t="s">
        <v>50</v>
      </c>
      <c r="B16" s="12" t="s">
        <v>51</v>
      </c>
      <c r="C16" s="43">
        <f>C17+C18</f>
        <v>3000</v>
      </c>
      <c r="D16" s="43">
        <f>D17+D18</f>
        <v>294408.9</v>
      </c>
      <c r="E16" s="43">
        <f>E17+E18</f>
        <v>294000.9</v>
      </c>
      <c r="F16" s="62">
        <f t="shared" si="0"/>
        <v>0.9986141723297088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6.25">
      <c r="A17" s="13"/>
      <c r="B17" s="12" t="s">
        <v>145</v>
      </c>
      <c r="C17" s="45">
        <v>0</v>
      </c>
      <c r="D17" s="46">
        <v>4880.9</v>
      </c>
      <c r="E17" s="46">
        <v>4880.9</v>
      </c>
      <c r="F17" s="62">
        <f t="shared" si="0"/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6.25">
      <c r="A18" s="13"/>
      <c r="B18" s="12" t="s">
        <v>146</v>
      </c>
      <c r="C18" s="45">
        <v>3000</v>
      </c>
      <c r="D18" s="46">
        <v>289528</v>
      </c>
      <c r="E18" s="46">
        <v>289120</v>
      </c>
      <c r="F18" s="62">
        <f t="shared" si="0"/>
        <v>0.9985908098698572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60">
      <c r="A19" s="27" t="s">
        <v>10</v>
      </c>
      <c r="B19" s="24" t="s">
        <v>121</v>
      </c>
      <c r="C19" s="41">
        <f>C20</f>
        <v>446750</v>
      </c>
      <c r="D19" s="41">
        <f>D20</f>
        <v>505706.15</v>
      </c>
      <c r="E19" s="41">
        <f>E20</f>
        <v>503113.47000000003</v>
      </c>
      <c r="F19" s="62">
        <f t="shared" si="0"/>
        <v>0.9948731491598432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6.25">
      <c r="A20" s="13" t="s">
        <v>52</v>
      </c>
      <c r="B20" s="12" t="s">
        <v>53</v>
      </c>
      <c r="C20" s="43">
        <f>C21+C22+C23</f>
        <v>446750</v>
      </c>
      <c r="D20" s="43">
        <f>D21+D22+D23</f>
        <v>505706.15</v>
      </c>
      <c r="E20" s="43">
        <f>E21+E22+E23</f>
        <v>503113.47000000003</v>
      </c>
      <c r="F20" s="62">
        <f t="shared" si="0"/>
        <v>0.9948731491598432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26.25">
      <c r="A21" s="13"/>
      <c r="B21" s="12" t="s">
        <v>145</v>
      </c>
      <c r="C21" s="45">
        <v>119830</v>
      </c>
      <c r="D21" s="45">
        <v>124130</v>
      </c>
      <c r="E21" s="46">
        <v>124009.34</v>
      </c>
      <c r="F21" s="62">
        <f t="shared" si="0"/>
        <v>0.9990279545637638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6.25">
      <c r="A22" s="13"/>
      <c r="B22" s="12" t="s">
        <v>146</v>
      </c>
      <c r="C22" s="45">
        <v>326420</v>
      </c>
      <c r="D22" s="45">
        <v>381076.15</v>
      </c>
      <c r="E22" s="46">
        <v>378667.71</v>
      </c>
      <c r="F22" s="62">
        <f t="shared" si="0"/>
        <v>0.9936798983615217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6.25">
      <c r="A23" s="13"/>
      <c r="B23" s="12" t="s">
        <v>148</v>
      </c>
      <c r="C23" s="45">
        <v>500</v>
      </c>
      <c r="D23" s="45">
        <v>500</v>
      </c>
      <c r="E23" s="46">
        <v>436.42</v>
      </c>
      <c r="F23" s="62">
        <f t="shared" si="0"/>
        <v>0.8728400000000001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30">
      <c r="A24" s="27" t="s">
        <v>11</v>
      </c>
      <c r="B24" s="24" t="s">
        <v>12</v>
      </c>
      <c r="C24" s="41">
        <f>C25</f>
        <v>833620</v>
      </c>
      <c r="D24" s="41">
        <f>D25</f>
        <v>1137479.4</v>
      </c>
      <c r="E24" s="41">
        <f>E25</f>
        <v>785808.05</v>
      </c>
      <c r="F24" s="62">
        <f t="shared" si="0"/>
        <v>0.690832774641897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6.25">
      <c r="A25" s="13" t="s">
        <v>54</v>
      </c>
      <c r="B25" s="12" t="s">
        <v>55</v>
      </c>
      <c r="C25" s="43">
        <f>C26+C27+C28</f>
        <v>833620</v>
      </c>
      <c r="D25" s="43">
        <f>D26+D27+D28</f>
        <v>1137479.4</v>
      </c>
      <c r="E25" s="43">
        <f>E26+E27+E28</f>
        <v>785808.05</v>
      </c>
      <c r="F25" s="62">
        <f t="shared" si="0"/>
        <v>0.690832774641897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6.25">
      <c r="A26" s="13"/>
      <c r="B26" s="12" t="s">
        <v>145</v>
      </c>
      <c r="C26" s="45">
        <v>8290</v>
      </c>
      <c r="D26" s="46">
        <v>44561</v>
      </c>
      <c r="E26" s="46">
        <v>42629.8</v>
      </c>
      <c r="F26" s="62">
        <f t="shared" si="0"/>
        <v>0.9566616548102601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6.25">
      <c r="A27" s="13"/>
      <c r="B27" s="12" t="s">
        <v>146</v>
      </c>
      <c r="C27" s="45">
        <v>155730</v>
      </c>
      <c r="D27" s="46">
        <v>280318.4</v>
      </c>
      <c r="E27" s="46">
        <v>270995.81</v>
      </c>
      <c r="F27" s="62">
        <f t="shared" si="0"/>
        <v>0.9667428538404899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26.25">
      <c r="A28" s="14"/>
      <c r="B28" s="12" t="s">
        <v>144</v>
      </c>
      <c r="C28" s="45">
        <v>669600</v>
      </c>
      <c r="D28" s="46">
        <v>812600</v>
      </c>
      <c r="E28" s="46">
        <v>472182.44</v>
      </c>
      <c r="F28" s="62">
        <f t="shared" si="0"/>
        <v>0.5810761014029042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30">
      <c r="A29" s="27" t="s">
        <v>13</v>
      </c>
      <c r="B29" s="24" t="s">
        <v>14</v>
      </c>
      <c r="C29" s="41">
        <f>C30+C32</f>
        <v>29000</v>
      </c>
      <c r="D29" s="41">
        <f>D30+D32</f>
        <v>11000</v>
      </c>
      <c r="E29" s="41">
        <f>E30+E32</f>
        <v>8407.67</v>
      </c>
      <c r="F29" s="62">
        <f t="shared" si="0"/>
        <v>0.7643336363636364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6.25" customHeight="1">
      <c r="A30" s="13" t="s">
        <v>56</v>
      </c>
      <c r="B30" s="12" t="s">
        <v>57</v>
      </c>
      <c r="C30" s="45">
        <f>C31</f>
        <v>9000</v>
      </c>
      <c r="D30" s="45">
        <f>D31</f>
        <v>9000</v>
      </c>
      <c r="E30" s="45">
        <f>E31</f>
        <v>7108.79</v>
      </c>
      <c r="F30" s="62">
        <f t="shared" si="0"/>
        <v>0.7898655555555556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6.25" customHeight="1">
      <c r="A31" s="13"/>
      <c r="B31" s="12" t="s">
        <v>147</v>
      </c>
      <c r="C31" s="45">
        <v>9000</v>
      </c>
      <c r="D31" s="46">
        <v>9000</v>
      </c>
      <c r="E31" s="46">
        <v>7108.79</v>
      </c>
      <c r="F31" s="62">
        <f t="shared" si="0"/>
        <v>0.7898655555555556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26.25">
      <c r="A32" s="13" t="s">
        <v>58</v>
      </c>
      <c r="B32" s="12" t="s">
        <v>51</v>
      </c>
      <c r="C32" s="43">
        <f>C33</f>
        <v>20000</v>
      </c>
      <c r="D32" s="43">
        <f>D33</f>
        <v>2000</v>
      </c>
      <c r="E32" s="43">
        <f>E33</f>
        <v>1298.88</v>
      </c>
      <c r="F32" s="62">
        <f t="shared" si="0"/>
        <v>0.64944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6.25">
      <c r="A33" s="13"/>
      <c r="B33" s="12" t="s">
        <v>160</v>
      </c>
      <c r="C33" s="45">
        <v>20000</v>
      </c>
      <c r="D33" s="46">
        <v>2000</v>
      </c>
      <c r="E33" s="46">
        <v>1298.88</v>
      </c>
      <c r="F33" s="62">
        <f t="shared" si="0"/>
        <v>0.64944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30">
      <c r="A34" s="27" t="s">
        <v>15</v>
      </c>
      <c r="B34" s="24" t="s">
        <v>16</v>
      </c>
      <c r="C34" s="41">
        <f aca="true" t="shared" si="1" ref="C34:E35">C35</f>
        <v>25000</v>
      </c>
      <c r="D34" s="41">
        <f t="shared" si="1"/>
        <v>25000</v>
      </c>
      <c r="E34" s="41">
        <f t="shared" si="1"/>
        <v>23711.37</v>
      </c>
      <c r="F34" s="62">
        <f t="shared" si="0"/>
        <v>0.9484547999999999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6.25" customHeight="1">
      <c r="A35" s="13" t="s">
        <v>59</v>
      </c>
      <c r="B35" s="12" t="s">
        <v>60</v>
      </c>
      <c r="C35" s="43">
        <f t="shared" si="1"/>
        <v>25000</v>
      </c>
      <c r="D35" s="43">
        <f t="shared" si="1"/>
        <v>25000</v>
      </c>
      <c r="E35" s="43">
        <f t="shared" si="1"/>
        <v>23711.37</v>
      </c>
      <c r="F35" s="62">
        <f t="shared" si="0"/>
        <v>0.9484547999999999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26.25" customHeight="1">
      <c r="A36" s="13"/>
      <c r="B36" s="12" t="s">
        <v>147</v>
      </c>
      <c r="C36" s="43">
        <v>25000</v>
      </c>
      <c r="D36" s="43">
        <v>25000</v>
      </c>
      <c r="E36" s="46">
        <v>23711.37</v>
      </c>
      <c r="F36" s="62">
        <f t="shared" si="0"/>
        <v>0.9484547999999999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30">
      <c r="A37" s="27" t="s">
        <v>17</v>
      </c>
      <c r="B37" s="24" t="s">
        <v>18</v>
      </c>
      <c r="C37" s="41">
        <f>C38+C41+C44+C49+C53+C56</f>
        <v>1303984</v>
      </c>
      <c r="D37" s="41">
        <f>D38+D41+D44+D49+D53+D56</f>
        <v>1394544</v>
      </c>
      <c r="E37" s="41">
        <f>E38+E41+E44+E49+E53+E56</f>
        <v>1337841.0899999999</v>
      </c>
      <c r="F37" s="62">
        <f t="shared" si="0"/>
        <v>0.9593394615013939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26.25">
      <c r="A38" s="14" t="s">
        <v>61</v>
      </c>
      <c r="B38" s="15" t="s">
        <v>62</v>
      </c>
      <c r="C38" s="43">
        <f>C39+C40</f>
        <v>50664</v>
      </c>
      <c r="D38" s="43">
        <f>D39+D40</f>
        <v>50664</v>
      </c>
      <c r="E38" s="43">
        <f>E39+E40</f>
        <v>50664</v>
      </c>
      <c r="F38" s="62">
        <f t="shared" si="0"/>
        <v>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26.25">
      <c r="A39" s="14"/>
      <c r="B39" s="15" t="s">
        <v>145</v>
      </c>
      <c r="C39" s="45">
        <v>50165</v>
      </c>
      <c r="D39" s="46">
        <v>50165</v>
      </c>
      <c r="E39" s="46">
        <v>50165</v>
      </c>
      <c r="F39" s="62">
        <f t="shared" si="0"/>
        <v>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26.25">
      <c r="A40" s="14"/>
      <c r="B40" s="15" t="s">
        <v>146</v>
      </c>
      <c r="C40" s="45" t="s">
        <v>177</v>
      </c>
      <c r="D40" s="46" t="s">
        <v>177</v>
      </c>
      <c r="E40" s="46" t="s">
        <v>177</v>
      </c>
      <c r="F40" s="62">
        <f t="shared" si="0"/>
        <v>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26.25">
      <c r="A41" s="14" t="s">
        <v>63</v>
      </c>
      <c r="B41" s="15" t="s">
        <v>64</v>
      </c>
      <c r="C41" s="43">
        <f>C42+C43</f>
        <v>37500</v>
      </c>
      <c r="D41" s="43">
        <f>D42+D43</f>
        <v>50740</v>
      </c>
      <c r="E41" s="43">
        <f>E42+E43</f>
        <v>50279.46</v>
      </c>
      <c r="F41" s="62">
        <f t="shared" si="0"/>
        <v>0.9909235317303902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26.25">
      <c r="A42" s="14"/>
      <c r="B42" s="15" t="s">
        <v>147</v>
      </c>
      <c r="C42" s="45">
        <v>1500</v>
      </c>
      <c r="D42" s="46">
        <v>2500</v>
      </c>
      <c r="E42" s="46">
        <v>2039.46</v>
      </c>
      <c r="F42" s="62">
        <f t="shared" si="0"/>
        <v>0.8157840000000001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26.25">
      <c r="A43" s="14"/>
      <c r="B43" s="15" t="s">
        <v>148</v>
      </c>
      <c r="C43" s="45">
        <v>36000</v>
      </c>
      <c r="D43" s="46">
        <v>48240</v>
      </c>
      <c r="E43" s="46">
        <v>48240</v>
      </c>
      <c r="F43" s="62">
        <f t="shared" si="0"/>
        <v>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6.25">
      <c r="A44" s="14" t="s">
        <v>65</v>
      </c>
      <c r="B44" s="15" t="s">
        <v>66</v>
      </c>
      <c r="C44" s="43">
        <f>C45+C46+C47+C48</f>
        <v>1156920</v>
      </c>
      <c r="D44" s="43">
        <f>D45+D46+D47+D48</f>
        <v>1204415</v>
      </c>
      <c r="E44" s="43">
        <f>E45+E46+E47+E48</f>
        <v>1150990.88</v>
      </c>
      <c r="F44" s="62">
        <f t="shared" si="0"/>
        <v>0.9556430964410106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26.25">
      <c r="A45" s="14"/>
      <c r="B45" s="15" t="s">
        <v>145</v>
      </c>
      <c r="C45" s="45">
        <v>912048</v>
      </c>
      <c r="D45" s="46">
        <v>910551</v>
      </c>
      <c r="E45" s="46">
        <v>863189.68</v>
      </c>
      <c r="F45" s="62">
        <f t="shared" si="0"/>
        <v>0.9479860875447944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26.25">
      <c r="A46" s="14"/>
      <c r="B46" s="15" t="s">
        <v>146</v>
      </c>
      <c r="C46" s="45">
        <v>237572</v>
      </c>
      <c r="D46" s="46">
        <v>266564</v>
      </c>
      <c r="E46" s="46">
        <v>262315.57</v>
      </c>
      <c r="F46" s="62">
        <f t="shared" si="0"/>
        <v>0.9840622514668147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26.25">
      <c r="A47" s="14"/>
      <c r="B47" s="15" t="s">
        <v>148</v>
      </c>
      <c r="C47" s="45">
        <v>2300</v>
      </c>
      <c r="D47" s="46">
        <v>2300</v>
      </c>
      <c r="E47" s="46">
        <v>2207.63</v>
      </c>
      <c r="F47" s="62">
        <f t="shared" si="0"/>
        <v>0.9598391304347826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26.25">
      <c r="A48" s="14"/>
      <c r="B48" s="15" t="s">
        <v>144</v>
      </c>
      <c r="C48" s="45">
        <v>5000</v>
      </c>
      <c r="D48" s="46">
        <v>25000</v>
      </c>
      <c r="E48" s="46">
        <v>23278</v>
      </c>
      <c r="F48" s="62">
        <f t="shared" si="0"/>
        <v>0.93112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26.25">
      <c r="A49" s="14" t="s">
        <v>67</v>
      </c>
      <c r="B49" s="15" t="s">
        <v>68</v>
      </c>
      <c r="C49" s="43">
        <f>C50+C51+C52</f>
        <v>0</v>
      </c>
      <c r="D49" s="43">
        <f>D50+D51+D52</f>
        <v>23217</v>
      </c>
      <c r="E49" s="43">
        <f>E50+E51+E52</f>
        <v>23217</v>
      </c>
      <c r="F49" s="62">
        <f t="shared" si="0"/>
        <v>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26.25">
      <c r="A50" s="14"/>
      <c r="B50" s="15" t="s">
        <v>145</v>
      </c>
      <c r="C50" s="45">
        <v>0</v>
      </c>
      <c r="D50" s="46">
        <v>5410.63</v>
      </c>
      <c r="E50" s="46">
        <v>5410.63</v>
      </c>
      <c r="F50" s="62">
        <f t="shared" si="0"/>
        <v>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26.25">
      <c r="A51" s="14"/>
      <c r="B51" s="15" t="s">
        <v>148</v>
      </c>
      <c r="C51" s="45">
        <v>0</v>
      </c>
      <c r="D51" s="46">
        <v>17660</v>
      </c>
      <c r="E51" s="46">
        <v>17660</v>
      </c>
      <c r="F51" s="62">
        <f t="shared" si="0"/>
        <v>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26.25">
      <c r="A52" s="14"/>
      <c r="B52" s="15" t="s">
        <v>149</v>
      </c>
      <c r="C52" s="45">
        <v>0</v>
      </c>
      <c r="D52" s="46" t="s">
        <v>194</v>
      </c>
      <c r="E52" s="46" t="s">
        <v>194</v>
      </c>
      <c r="F52" s="62">
        <f t="shared" si="0"/>
        <v>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26.25">
      <c r="A53" s="14" t="s">
        <v>69</v>
      </c>
      <c r="B53" s="15" t="s">
        <v>70</v>
      </c>
      <c r="C53" s="43">
        <f>C54+C55</f>
        <v>15000</v>
      </c>
      <c r="D53" s="43">
        <f>D54+D55</f>
        <v>15908</v>
      </c>
      <c r="E53" s="43">
        <f>E54+E55</f>
        <v>15538.21</v>
      </c>
      <c r="F53" s="62">
        <f t="shared" si="0"/>
        <v>0.9767544631631883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26.25">
      <c r="A54" s="14"/>
      <c r="B54" s="15" t="s">
        <v>145</v>
      </c>
      <c r="C54" s="45">
        <v>2000</v>
      </c>
      <c r="D54" s="46">
        <v>1200</v>
      </c>
      <c r="E54" s="46">
        <v>1200</v>
      </c>
      <c r="F54" s="62">
        <f t="shared" si="0"/>
        <v>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26.25">
      <c r="A55" s="14"/>
      <c r="B55" s="15" t="s">
        <v>146</v>
      </c>
      <c r="C55" s="45">
        <v>13000</v>
      </c>
      <c r="D55" s="46">
        <v>14708</v>
      </c>
      <c r="E55" s="46">
        <v>14338.21</v>
      </c>
      <c r="F55" s="62">
        <f t="shared" si="0"/>
        <v>0.9748579004623333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26.25">
      <c r="A56" s="14" t="s">
        <v>71</v>
      </c>
      <c r="B56" s="15" t="s">
        <v>51</v>
      </c>
      <c r="C56" s="43">
        <f>C57+C58+C59</f>
        <v>43900</v>
      </c>
      <c r="D56" s="43">
        <f>D57+D58+D59</f>
        <v>49600</v>
      </c>
      <c r="E56" s="43">
        <f>E57+E58+E59</f>
        <v>47151.54</v>
      </c>
      <c r="F56" s="62">
        <f t="shared" si="0"/>
        <v>0.9506358870967742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26.25">
      <c r="A57" s="14"/>
      <c r="B57" s="15" t="s">
        <v>147</v>
      </c>
      <c r="C57" s="45">
        <v>27800</v>
      </c>
      <c r="D57" s="46">
        <v>27500</v>
      </c>
      <c r="E57" s="46">
        <v>27489.67</v>
      </c>
      <c r="F57" s="62">
        <f t="shared" si="0"/>
        <v>0.9996243636363635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26.25">
      <c r="A58" s="14"/>
      <c r="B58" s="15" t="s">
        <v>148</v>
      </c>
      <c r="C58" s="45">
        <v>6700</v>
      </c>
      <c r="D58" s="46">
        <v>12700</v>
      </c>
      <c r="E58" s="46">
        <v>12250</v>
      </c>
      <c r="F58" s="62">
        <f t="shared" si="0"/>
        <v>0.9645669291338582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26.25">
      <c r="A59" s="14"/>
      <c r="B59" s="15" t="s">
        <v>144</v>
      </c>
      <c r="C59" s="45">
        <v>9400</v>
      </c>
      <c r="D59" s="46">
        <v>9400</v>
      </c>
      <c r="E59" s="46">
        <v>7411.87</v>
      </c>
      <c r="F59" s="62">
        <f t="shared" si="0"/>
        <v>0.7884968085106383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60">
      <c r="A60" s="27" t="s">
        <v>19</v>
      </c>
      <c r="B60" s="24" t="s">
        <v>20</v>
      </c>
      <c r="C60" s="41">
        <f>C61+C63+C67</f>
        <v>4277</v>
      </c>
      <c r="D60" s="41">
        <f>D61+D63+D67</f>
        <v>11920</v>
      </c>
      <c r="E60" s="41">
        <f>E61+E63+E67</f>
        <v>11920</v>
      </c>
      <c r="F60" s="62">
        <f t="shared" si="0"/>
        <v>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26.25" customHeight="1">
      <c r="A61" s="13" t="s">
        <v>72</v>
      </c>
      <c r="B61" s="15" t="s">
        <v>73</v>
      </c>
      <c r="C61" s="43" t="str">
        <f>C62</f>
        <v>621,00</v>
      </c>
      <c r="D61" s="43" t="str">
        <f>D62</f>
        <v>621,00</v>
      </c>
      <c r="E61" s="43" t="str">
        <f>E62</f>
        <v>621,00</v>
      </c>
      <c r="F61" s="62">
        <f t="shared" si="0"/>
        <v>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26.25" customHeight="1">
      <c r="A62" s="13"/>
      <c r="B62" s="15" t="s">
        <v>145</v>
      </c>
      <c r="C62" s="45" t="s">
        <v>178</v>
      </c>
      <c r="D62" s="46" t="s">
        <v>178</v>
      </c>
      <c r="E62" s="46" t="s">
        <v>178</v>
      </c>
      <c r="F62" s="62">
        <f t="shared" si="0"/>
        <v>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26.25" customHeight="1">
      <c r="A63" s="13" t="s">
        <v>195</v>
      </c>
      <c r="B63" s="15" t="s">
        <v>196</v>
      </c>
      <c r="C63" s="43">
        <f>C64+C65+C66</f>
        <v>0</v>
      </c>
      <c r="D63" s="43">
        <f>D64+D65+D66</f>
        <v>7643</v>
      </c>
      <c r="E63" s="43">
        <f>E64+E65+E66</f>
        <v>7643</v>
      </c>
      <c r="F63" s="62">
        <f t="shared" si="0"/>
        <v>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26.25" customHeight="1">
      <c r="A64" s="13"/>
      <c r="B64" s="15" t="s">
        <v>154</v>
      </c>
      <c r="C64" s="45">
        <v>0</v>
      </c>
      <c r="D64" s="46">
        <v>2562.47</v>
      </c>
      <c r="E64" s="46">
        <v>2562.47</v>
      </c>
      <c r="F64" s="62">
        <f t="shared" si="0"/>
        <v>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26.25" customHeight="1">
      <c r="A65" s="13"/>
      <c r="B65" s="15" t="s">
        <v>146</v>
      </c>
      <c r="C65" s="45">
        <v>0</v>
      </c>
      <c r="D65" s="46">
        <v>1540.53</v>
      </c>
      <c r="E65" s="46">
        <v>1540.53</v>
      </c>
      <c r="F65" s="62">
        <f t="shared" si="0"/>
        <v>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26.25" customHeight="1">
      <c r="A66" s="13"/>
      <c r="B66" s="15" t="s">
        <v>197</v>
      </c>
      <c r="C66" s="45">
        <v>0</v>
      </c>
      <c r="D66" s="46">
        <v>3540</v>
      </c>
      <c r="E66" s="46">
        <v>3540</v>
      </c>
      <c r="F66" s="62">
        <f t="shared" si="0"/>
        <v>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52.5" customHeight="1">
      <c r="A67" s="13" t="s">
        <v>74</v>
      </c>
      <c r="B67" s="15" t="s">
        <v>75</v>
      </c>
      <c r="C67" s="43">
        <f>C68+C69+C70</f>
        <v>3656</v>
      </c>
      <c r="D67" s="43">
        <f>D68+D69+D70</f>
        <v>3656</v>
      </c>
      <c r="E67" s="43">
        <f>E68+E69+E70</f>
        <v>3656</v>
      </c>
      <c r="F67" s="62">
        <f t="shared" si="0"/>
        <v>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26.25" customHeight="1">
      <c r="A68" s="13"/>
      <c r="B68" s="15" t="s">
        <v>145</v>
      </c>
      <c r="C68" s="45" t="s">
        <v>179</v>
      </c>
      <c r="D68" s="46" t="s">
        <v>183</v>
      </c>
      <c r="E68" s="46" t="s">
        <v>183</v>
      </c>
      <c r="F68" s="62">
        <f t="shared" si="0"/>
        <v>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26.25" customHeight="1">
      <c r="A69" s="13"/>
      <c r="B69" s="15" t="s">
        <v>146</v>
      </c>
      <c r="C69" s="45" t="s">
        <v>180</v>
      </c>
      <c r="D69" s="46" t="s">
        <v>184</v>
      </c>
      <c r="E69" s="46" t="s">
        <v>184</v>
      </c>
      <c r="F69" s="62">
        <f t="shared" si="0"/>
        <v>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26.25" customHeight="1">
      <c r="A70" s="13"/>
      <c r="B70" s="15" t="s">
        <v>148</v>
      </c>
      <c r="C70" s="45">
        <v>2190</v>
      </c>
      <c r="D70" s="46">
        <v>2190</v>
      </c>
      <c r="E70" s="46">
        <v>2190</v>
      </c>
      <c r="F70" s="62">
        <f t="shared" si="0"/>
        <v>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60">
      <c r="A71" s="27" t="s">
        <v>21</v>
      </c>
      <c r="B71" s="24" t="s">
        <v>22</v>
      </c>
      <c r="C71" s="41">
        <f>C72+C76+C78</f>
        <v>104822</v>
      </c>
      <c r="D71" s="41">
        <f>D72+D76+D78</f>
        <v>97730</v>
      </c>
      <c r="E71" s="41">
        <f>E72+E76+E78</f>
        <v>90025.42</v>
      </c>
      <c r="F71" s="62">
        <f t="shared" si="0"/>
        <v>0.9211646372659368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26.25" customHeight="1">
      <c r="A72" s="13" t="s">
        <v>76</v>
      </c>
      <c r="B72" s="12" t="s">
        <v>77</v>
      </c>
      <c r="C72" s="43">
        <f>C73+C74+C75</f>
        <v>81930</v>
      </c>
      <c r="D72" s="43">
        <f>D73+D74+D75</f>
        <v>93730</v>
      </c>
      <c r="E72" s="43">
        <f>E73+E74+E75</f>
        <v>86025.42</v>
      </c>
      <c r="F72" s="62">
        <f t="shared" si="0"/>
        <v>0.9178002773925104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26.25" customHeight="1">
      <c r="A73" s="13"/>
      <c r="B73" s="12" t="s">
        <v>145</v>
      </c>
      <c r="C73" s="45">
        <v>18933</v>
      </c>
      <c r="D73" s="46">
        <v>20733</v>
      </c>
      <c r="E73" s="46">
        <v>20320</v>
      </c>
      <c r="F73" s="62">
        <f t="shared" si="0"/>
        <v>0.9800800655959099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26.25" customHeight="1">
      <c r="A74" s="13"/>
      <c r="B74" s="12" t="s">
        <v>146</v>
      </c>
      <c r="C74" s="45">
        <v>55997</v>
      </c>
      <c r="D74" s="46">
        <v>65812</v>
      </c>
      <c r="E74" s="46">
        <v>58521.25</v>
      </c>
      <c r="F74" s="62">
        <f aca="true" t="shared" si="2" ref="F74:F137">E74/D74</f>
        <v>0.8892185315747888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26.25" customHeight="1">
      <c r="A75" s="13"/>
      <c r="B75" s="12" t="s">
        <v>148</v>
      </c>
      <c r="C75" s="45">
        <v>7000</v>
      </c>
      <c r="D75" s="46">
        <v>7185</v>
      </c>
      <c r="E75" s="46">
        <v>7184.17</v>
      </c>
      <c r="F75" s="62">
        <f t="shared" si="2"/>
        <v>0.999884481558803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26.25" customHeight="1">
      <c r="A76" s="13" t="s">
        <v>185</v>
      </c>
      <c r="B76" s="12" t="s">
        <v>189</v>
      </c>
      <c r="C76" s="43">
        <f>C77</f>
        <v>0</v>
      </c>
      <c r="D76" s="43">
        <f>D77</f>
        <v>4000</v>
      </c>
      <c r="E76" s="43">
        <f>E77</f>
        <v>4000</v>
      </c>
      <c r="F76" s="62">
        <f t="shared" si="2"/>
        <v>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26.25" customHeight="1">
      <c r="A77" s="13"/>
      <c r="B77" s="12" t="s">
        <v>146</v>
      </c>
      <c r="C77" s="45">
        <v>0</v>
      </c>
      <c r="D77" s="46">
        <v>4000</v>
      </c>
      <c r="E77" s="46">
        <v>4000</v>
      </c>
      <c r="F77" s="62">
        <f t="shared" si="2"/>
        <v>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26.25" customHeight="1">
      <c r="A78" s="13" t="s">
        <v>78</v>
      </c>
      <c r="B78" s="12" t="s">
        <v>182</v>
      </c>
      <c r="C78" s="43">
        <f>C79</f>
        <v>22892</v>
      </c>
      <c r="D78" s="43">
        <f>D79</f>
        <v>0</v>
      </c>
      <c r="E78" s="43">
        <f>E79</f>
        <v>0</v>
      </c>
      <c r="F78" s="6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26.25" customHeight="1">
      <c r="A79" s="13"/>
      <c r="B79" s="12" t="s">
        <v>147</v>
      </c>
      <c r="C79" s="45">
        <v>22892</v>
      </c>
      <c r="D79" s="46">
        <v>0</v>
      </c>
      <c r="E79" s="46">
        <v>0</v>
      </c>
      <c r="F79" s="6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90">
      <c r="A80" s="27" t="s">
        <v>23</v>
      </c>
      <c r="B80" s="24" t="s">
        <v>24</v>
      </c>
      <c r="C80" s="41">
        <f>C81</f>
        <v>48500</v>
      </c>
      <c r="D80" s="42">
        <v>50000</v>
      </c>
      <c r="E80" s="42">
        <v>43048.98</v>
      </c>
      <c r="F80" s="62">
        <f t="shared" si="2"/>
        <v>0.8609796000000001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26.25" customHeight="1">
      <c r="A81" s="13" t="s">
        <v>79</v>
      </c>
      <c r="B81" s="12" t="s">
        <v>80</v>
      </c>
      <c r="C81" s="43">
        <f>C82+C83</f>
        <v>48500</v>
      </c>
      <c r="D81" s="43">
        <f>D82+D83</f>
        <v>50000</v>
      </c>
      <c r="E81" s="43">
        <f>E82+E83</f>
        <v>43048.979999999996</v>
      </c>
      <c r="F81" s="62">
        <f t="shared" si="2"/>
        <v>0.8609796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26.25" customHeight="1">
      <c r="A82" s="13"/>
      <c r="B82" s="12" t="s">
        <v>145</v>
      </c>
      <c r="C82" s="45">
        <v>30000</v>
      </c>
      <c r="D82" s="46">
        <v>31500</v>
      </c>
      <c r="E82" s="46">
        <v>31110.37</v>
      </c>
      <c r="F82" s="62">
        <f t="shared" si="2"/>
        <v>0.9876307936507936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26.25" customHeight="1">
      <c r="A83" s="13"/>
      <c r="B83" s="12" t="s">
        <v>146</v>
      </c>
      <c r="C83" s="45">
        <v>18500</v>
      </c>
      <c r="D83" s="46">
        <v>18500</v>
      </c>
      <c r="E83" s="46">
        <v>11938.61</v>
      </c>
      <c r="F83" s="62">
        <f t="shared" si="2"/>
        <v>0.6453302702702703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30">
      <c r="A84" s="27" t="s">
        <v>25</v>
      </c>
      <c r="B84" s="24" t="s">
        <v>26</v>
      </c>
      <c r="C84" s="41">
        <v>150000</v>
      </c>
      <c r="D84" s="42">
        <v>150000</v>
      </c>
      <c r="E84" s="42">
        <v>143640.55</v>
      </c>
      <c r="F84" s="62">
        <f t="shared" si="2"/>
        <v>0.9576036666666666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17" customFormat="1" ht="26.25" customHeight="1">
      <c r="A85" s="18" t="s">
        <v>81</v>
      </c>
      <c r="B85" s="19" t="s">
        <v>82</v>
      </c>
      <c r="C85" s="47">
        <f>C86</f>
        <v>150000</v>
      </c>
      <c r="D85" s="47">
        <f>D86</f>
        <v>150000</v>
      </c>
      <c r="E85" s="47">
        <f>E86</f>
        <v>143640.55</v>
      </c>
      <c r="F85" s="62">
        <f t="shared" si="2"/>
        <v>0.9576036666666666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s="34" customFormat="1" ht="26.25" customHeight="1">
      <c r="A86" s="55"/>
      <c r="B86" s="56" t="s">
        <v>150</v>
      </c>
      <c r="C86" s="57">
        <v>150000</v>
      </c>
      <c r="D86" s="58">
        <v>150000</v>
      </c>
      <c r="E86" s="58">
        <v>143640.55</v>
      </c>
      <c r="F86" s="62">
        <f t="shared" si="2"/>
        <v>0.9576036666666666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6" s="32" customFormat="1" ht="30">
      <c r="A87" s="59" t="s">
        <v>27</v>
      </c>
      <c r="B87" s="60" t="s">
        <v>28</v>
      </c>
      <c r="C87" s="61">
        <f aca="true" t="shared" si="3" ref="C87:E88">C88</f>
        <v>90000</v>
      </c>
      <c r="D87" s="61">
        <f t="shared" si="3"/>
        <v>0</v>
      </c>
      <c r="E87" s="61">
        <f t="shared" si="3"/>
        <v>0</v>
      </c>
      <c r="F87" s="62"/>
    </row>
    <row r="88" spans="1:21" ht="26.25" customHeight="1">
      <c r="A88" s="21" t="s">
        <v>83</v>
      </c>
      <c r="B88" s="20" t="s">
        <v>84</v>
      </c>
      <c r="C88" s="48">
        <f t="shared" si="3"/>
        <v>90000</v>
      </c>
      <c r="D88" s="48">
        <f t="shared" si="3"/>
        <v>0</v>
      </c>
      <c r="E88" s="48">
        <f t="shared" si="3"/>
        <v>0</v>
      </c>
      <c r="F88" s="6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26.25" customHeight="1">
      <c r="A89" s="21"/>
      <c r="B89" s="20" t="s">
        <v>147</v>
      </c>
      <c r="C89" s="48">
        <v>90000</v>
      </c>
      <c r="D89" s="49">
        <v>0</v>
      </c>
      <c r="E89" s="49">
        <v>0</v>
      </c>
      <c r="F89" s="6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30">
      <c r="A90" s="27" t="s">
        <v>29</v>
      </c>
      <c r="B90" s="24" t="s">
        <v>30</v>
      </c>
      <c r="C90" s="41">
        <f>C91+C95+C99+C103+C107+C111+C115+C117+C121</f>
        <v>4263467</v>
      </c>
      <c r="D90" s="41">
        <f>D91+D95+D99+D103+D107+D111+D115+D117+D121</f>
        <v>4368374.16</v>
      </c>
      <c r="E90" s="41">
        <f>E91+E95+E99+E103+E107+E111+E115+E117+E121</f>
        <v>4319668.9</v>
      </c>
      <c r="F90" s="62">
        <f t="shared" si="2"/>
        <v>0.9888504834485149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26.25">
      <c r="A91" s="13" t="s">
        <v>85</v>
      </c>
      <c r="B91" s="12" t="s">
        <v>30</v>
      </c>
      <c r="C91" s="43">
        <f>C92+C93+C94</f>
        <v>2077940</v>
      </c>
      <c r="D91" s="43">
        <f>D92+D93+D94</f>
        <v>2096766</v>
      </c>
      <c r="E91" s="43">
        <f>E92+E93+E94</f>
        <v>2089151.34</v>
      </c>
      <c r="F91" s="62">
        <f t="shared" si="2"/>
        <v>0.9963683787318185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26.25">
      <c r="A92" s="13"/>
      <c r="B92" s="12" t="s">
        <v>145</v>
      </c>
      <c r="C92" s="45">
        <v>1686073</v>
      </c>
      <c r="D92" s="46">
        <v>1682026</v>
      </c>
      <c r="E92" s="46">
        <v>1681335.32</v>
      </c>
      <c r="F92" s="62">
        <f t="shared" si="2"/>
        <v>0.9995893761451964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26.25">
      <c r="A93" s="13"/>
      <c r="B93" s="12" t="s">
        <v>146</v>
      </c>
      <c r="C93" s="45">
        <v>297489</v>
      </c>
      <c r="D93" s="46">
        <v>315992</v>
      </c>
      <c r="E93" s="46">
        <v>309132.7</v>
      </c>
      <c r="F93" s="62">
        <f t="shared" si="2"/>
        <v>0.9782928048811362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26.25">
      <c r="A94" s="13"/>
      <c r="B94" s="12" t="s">
        <v>148</v>
      </c>
      <c r="C94" s="45">
        <v>94378</v>
      </c>
      <c r="D94" s="46">
        <v>98748</v>
      </c>
      <c r="E94" s="46">
        <v>98683.32</v>
      </c>
      <c r="F94" s="62">
        <f t="shared" si="2"/>
        <v>0.9993449993923929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26.25" customHeight="1">
      <c r="A95" s="13" t="s">
        <v>86</v>
      </c>
      <c r="B95" s="12" t="s">
        <v>164</v>
      </c>
      <c r="C95" s="43">
        <f>C96+C97+C98</f>
        <v>122739</v>
      </c>
      <c r="D95" s="43">
        <f>D96+D97+D98</f>
        <v>153206</v>
      </c>
      <c r="E95" s="43">
        <f>E96+E97+E98</f>
        <v>152885.43000000002</v>
      </c>
      <c r="F95" s="62">
        <f t="shared" si="2"/>
        <v>0.9979075884756473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26.25" customHeight="1">
      <c r="A96" s="13"/>
      <c r="B96" s="12" t="s">
        <v>145</v>
      </c>
      <c r="C96" s="45">
        <v>104556</v>
      </c>
      <c r="D96" s="46">
        <v>132396</v>
      </c>
      <c r="E96" s="46">
        <v>132086.98</v>
      </c>
      <c r="F96" s="62">
        <f t="shared" si="2"/>
        <v>0.9976659415692318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26.25" customHeight="1">
      <c r="A97" s="13"/>
      <c r="B97" s="12" t="s">
        <v>146</v>
      </c>
      <c r="C97" s="45">
        <v>10383</v>
      </c>
      <c r="D97" s="46">
        <v>11280</v>
      </c>
      <c r="E97" s="46">
        <v>11276.35</v>
      </c>
      <c r="F97" s="62">
        <f t="shared" si="2"/>
        <v>0.9996764184397163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26.25" customHeight="1">
      <c r="A98" s="13"/>
      <c r="B98" s="12" t="s">
        <v>151</v>
      </c>
      <c r="C98" s="45">
        <v>7800</v>
      </c>
      <c r="D98" s="46">
        <v>9530</v>
      </c>
      <c r="E98" s="46">
        <v>9522.1</v>
      </c>
      <c r="F98" s="62">
        <f t="shared" si="2"/>
        <v>0.999171038824764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26.25">
      <c r="A99" s="13" t="s">
        <v>87</v>
      </c>
      <c r="B99" s="12" t="s">
        <v>92</v>
      </c>
      <c r="C99" s="43">
        <f>C100+C101+C102</f>
        <v>37030</v>
      </c>
      <c r="D99" s="43">
        <f>D100+D101+D102</f>
        <v>45230</v>
      </c>
      <c r="E99" s="43">
        <f>E100+E101+E102</f>
        <v>41970.03</v>
      </c>
      <c r="F99" s="62">
        <f t="shared" si="2"/>
        <v>0.9279246075613531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26.25">
      <c r="A100" s="13"/>
      <c r="B100" s="12" t="s">
        <v>165</v>
      </c>
      <c r="C100" s="45">
        <v>36030</v>
      </c>
      <c r="D100" s="46">
        <v>35230</v>
      </c>
      <c r="E100" s="46">
        <v>32970.03</v>
      </c>
      <c r="F100" s="62">
        <f t="shared" si="2"/>
        <v>0.9358509792790235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26.25">
      <c r="A101" s="13"/>
      <c r="B101" s="12" t="s">
        <v>146</v>
      </c>
      <c r="C101" s="45">
        <v>1000</v>
      </c>
      <c r="D101" s="46">
        <v>0</v>
      </c>
      <c r="E101" s="46">
        <v>0</v>
      </c>
      <c r="F101" s="6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26.25">
      <c r="A102" s="13"/>
      <c r="B102" s="12" t="s">
        <v>158</v>
      </c>
      <c r="C102" s="45">
        <v>0</v>
      </c>
      <c r="D102" s="46">
        <v>10000</v>
      </c>
      <c r="E102" s="46">
        <v>9000</v>
      </c>
      <c r="F102" s="62">
        <f t="shared" si="2"/>
        <v>0.9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26.25">
      <c r="A103" s="13" t="s">
        <v>88</v>
      </c>
      <c r="B103" s="12" t="s">
        <v>89</v>
      </c>
      <c r="C103" s="43">
        <f>C104+C105+C106</f>
        <v>1303646</v>
      </c>
      <c r="D103" s="43">
        <f>D104+D105+D106</f>
        <v>1329575.16</v>
      </c>
      <c r="E103" s="43">
        <f>E104+E105+E106</f>
        <v>1321336.27</v>
      </c>
      <c r="F103" s="62">
        <f t="shared" si="2"/>
        <v>0.9938033664828697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26.25">
      <c r="A104" s="13"/>
      <c r="B104" s="12" t="s">
        <v>145</v>
      </c>
      <c r="C104" s="45">
        <v>1031909</v>
      </c>
      <c r="D104" s="46">
        <v>1048718.16</v>
      </c>
      <c r="E104" s="46">
        <v>1047622.26</v>
      </c>
      <c r="F104" s="62">
        <f t="shared" si="2"/>
        <v>0.9989550099904821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26.25">
      <c r="A105" s="13"/>
      <c r="B105" s="12" t="s">
        <v>146</v>
      </c>
      <c r="C105" s="45">
        <v>208359</v>
      </c>
      <c r="D105" s="46">
        <v>209659</v>
      </c>
      <c r="E105" s="46">
        <v>202536.66</v>
      </c>
      <c r="F105" s="62">
        <f t="shared" si="2"/>
        <v>0.9660289326954722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26.25">
      <c r="A106" s="13"/>
      <c r="B106" s="12" t="s">
        <v>148</v>
      </c>
      <c r="C106" s="45">
        <v>63378</v>
      </c>
      <c r="D106" s="46">
        <v>71198</v>
      </c>
      <c r="E106" s="46">
        <v>71177.35</v>
      </c>
      <c r="F106" s="62">
        <f t="shared" si="2"/>
        <v>0.9997099637630271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26.25">
      <c r="A107" s="13" t="s">
        <v>90</v>
      </c>
      <c r="B107" s="12" t="s">
        <v>91</v>
      </c>
      <c r="C107" s="43">
        <f>C108+C109+C110</f>
        <v>255015</v>
      </c>
      <c r="D107" s="43">
        <f>D108+D109+D110</f>
        <v>289319</v>
      </c>
      <c r="E107" s="43">
        <f>E108+E109+E110</f>
        <v>283544.51</v>
      </c>
      <c r="F107" s="62">
        <f t="shared" si="2"/>
        <v>0.980041096505933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26.25">
      <c r="A108" s="13"/>
      <c r="B108" s="12" t="s">
        <v>145</v>
      </c>
      <c r="C108" s="45">
        <v>85922</v>
      </c>
      <c r="D108" s="46">
        <v>92858</v>
      </c>
      <c r="E108" s="46">
        <v>92857.47</v>
      </c>
      <c r="F108" s="62">
        <f t="shared" si="2"/>
        <v>0.9999942923603782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26.25">
      <c r="A109" s="13"/>
      <c r="B109" s="12" t="s">
        <v>146</v>
      </c>
      <c r="C109" s="45">
        <v>168793</v>
      </c>
      <c r="D109" s="46">
        <v>196011</v>
      </c>
      <c r="E109" s="46">
        <v>190260.09</v>
      </c>
      <c r="F109" s="62">
        <f t="shared" si="2"/>
        <v>0.9706602690665319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26.25">
      <c r="A110" s="13"/>
      <c r="B110" s="12" t="s">
        <v>148</v>
      </c>
      <c r="C110" s="45" t="s">
        <v>186</v>
      </c>
      <c r="D110" s="46" t="s">
        <v>198</v>
      </c>
      <c r="E110" s="46" t="s">
        <v>199</v>
      </c>
      <c r="F110" s="62">
        <f t="shared" si="2"/>
        <v>0.9487777777777777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26.25">
      <c r="A111" s="13" t="s">
        <v>93</v>
      </c>
      <c r="B111" s="12" t="s">
        <v>94</v>
      </c>
      <c r="C111" s="43">
        <f>C112+C113+C114</f>
        <v>193549</v>
      </c>
      <c r="D111" s="43">
        <f>D112+D113+D114</f>
        <v>184049</v>
      </c>
      <c r="E111" s="43">
        <f>E112+E113+E114</f>
        <v>177370.52</v>
      </c>
      <c r="F111" s="62">
        <f t="shared" si="2"/>
        <v>0.9637135762758829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26.25">
      <c r="A112" s="13"/>
      <c r="B112" s="12" t="s">
        <v>153</v>
      </c>
      <c r="C112" s="45">
        <v>166307</v>
      </c>
      <c r="D112" s="46">
        <v>164307</v>
      </c>
      <c r="E112" s="46">
        <v>161817.12</v>
      </c>
      <c r="F112" s="62">
        <f t="shared" si="2"/>
        <v>0.9848461721046577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26.25">
      <c r="A113" s="13"/>
      <c r="B113" s="12" t="s">
        <v>146</v>
      </c>
      <c r="C113" s="45">
        <v>26742</v>
      </c>
      <c r="D113" s="46">
        <v>18842</v>
      </c>
      <c r="E113" s="46">
        <v>14817.99</v>
      </c>
      <c r="F113" s="62">
        <f t="shared" si="2"/>
        <v>0.7864340303577115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26.25">
      <c r="A114" s="13"/>
      <c r="B114" s="12" t="s">
        <v>148</v>
      </c>
      <c r="C114" s="45" t="s">
        <v>187</v>
      </c>
      <c r="D114" s="46" t="s">
        <v>181</v>
      </c>
      <c r="E114" s="46" t="s">
        <v>200</v>
      </c>
      <c r="F114" s="62">
        <f t="shared" si="2"/>
        <v>0.8171222222222222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26.25" customHeight="1">
      <c r="A115" s="13" t="s">
        <v>95</v>
      </c>
      <c r="B115" s="12" t="s">
        <v>96</v>
      </c>
      <c r="C115" s="43">
        <f>C116</f>
        <v>18600</v>
      </c>
      <c r="D115" s="43">
        <f>D116</f>
        <v>18600</v>
      </c>
      <c r="E115" s="43">
        <f>E116</f>
        <v>13023.34</v>
      </c>
      <c r="F115" s="62">
        <f t="shared" si="2"/>
        <v>0.7001795698924731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26.25" customHeight="1">
      <c r="A116" s="13"/>
      <c r="B116" s="12" t="s">
        <v>147</v>
      </c>
      <c r="C116" s="45">
        <v>18600</v>
      </c>
      <c r="D116" s="46">
        <v>18600</v>
      </c>
      <c r="E116" s="46">
        <v>13023.34</v>
      </c>
      <c r="F116" s="62">
        <f t="shared" si="2"/>
        <v>0.7001795698924731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26.25">
      <c r="A117" s="13" t="s">
        <v>98</v>
      </c>
      <c r="B117" s="12" t="s">
        <v>99</v>
      </c>
      <c r="C117" s="43">
        <f>C118+C119+C120</f>
        <v>215408</v>
      </c>
      <c r="D117" s="43">
        <f>D118+D119+D120</f>
        <v>213408</v>
      </c>
      <c r="E117" s="43">
        <f>E118+E119+E120</f>
        <v>202753.46000000002</v>
      </c>
      <c r="F117" s="62">
        <f t="shared" si="2"/>
        <v>0.9500743177387915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26.25">
      <c r="A118" s="13"/>
      <c r="B118" s="12" t="s">
        <v>145</v>
      </c>
      <c r="C118" s="45">
        <v>125218</v>
      </c>
      <c r="D118" s="46">
        <v>125218</v>
      </c>
      <c r="E118" s="46">
        <v>122578.96</v>
      </c>
      <c r="F118" s="62">
        <f t="shared" si="2"/>
        <v>0.9789244357839928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26.25">
      <c r="A119" s="13"/>
      <c r="B119" s="12" t="s">
        <v>146</v>
      </c>
      <c r="C119" s="45">
        <v>89690</v>
      </c>
      <c r="D119" s="46">
        <v>87690</v>
      </c>
      <c r="E119" s="46">
        <v>79674.5</v>
      </c>
      <c r="F119" s="62">
        <f t="shared" si="2"/>
        <v>0.908592769985175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26.25">
      <c r="A120" s="13"/>
      <c r="B120" s="12" t="s">
        <v>148</v>
      </c>
      <c r="C120" s="45" t="s">
        <v>187</v>
      </c>
      <c r="D120" s="46" t="s">
        <v>187</v>
      </c>
      <c r="E120" s="46" t="s">
        <v>187</v>
      </c>
      <c r="F120" s="62">
        <f t="shared" si="2"/>
        <v>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26.25">
      <c r="A121" s="13" t="s">
        <v>97</v>
      </c>
      <c r="B121" s="12" t="s">
        <v>51</v>
      </c>
      <c r="C121" s="43">
        <f>C122</f>
        <v>39540</v>
      </c>
      <c r="D121" s="43">
        <f>D122</f>
        <v>38221</v>
      </c>
      <c r="E121" s="43">
        <f>E122</f>
        <v>37634</v>
      </c>
      <c r="F121" s="62">
        <f t="shared" si="2"/>
        <v>0.9846419507600533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26.25">
      <c r="A122" s="13"/>
      <c r="B122" s="12" t="s">
        <v>147</v>
      </c>
      <c r="C122" s="45">
        <v>39540</v>
      </c>
      <c r="D122" s="46">
        <v>38221</v>
      </c>
      <c r="E122" s="46">
        <v>37634</v>
      </c>
      <c r="F122" s="62">
        <f t="shared" si="2"/>
        <v>0.9846419507600533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35.25" customHeight="1">
      <c r="A123" s="23" t="s">
        <v>31</v>
      </c>
      <c r="B123" s="24" t="s">
        <v>32</v>
      </c>
      <c r="C123" s="41">
        <f>C124+C126+C129</f>
        <v>55500</v>
      </c>
      <c r="D123" s="41">
        <f>D124+D126+D129</f>
        <v>58000</v>
      </c>
      <c r="E123" s="41">
        <f>E124+E126+E129</f>
        <v>50211.049999999996</v>
      </c>
      <c r="F123" s="62">
        <f t="shared" si="2"/>
        <v>0.8657077586206896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26.25">
      <c r="A124" s="13" t="s">
        <v>100</v>
      </c>
      <c r="B124" s="22" t="s">
        <v>101</v>
      </c>
      <c r="C124" s="43">
        <f>C125</f>
        <v>5000</v>
      </c>
      <c r="D124" s="43">
        <f>D125</f>
        <v>5000</v>
      </c>
      <c r="E124" s="43">
        <f>E125</f>
        <v>0</v>
      </c>
      <c r="F124" s="62">
        <f t="shared" si="2"/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26.25">
      <c r="A125" s="13"/>
      <c r="B125" s="22" t="s">
        <v>147</v>
      </c>
      <c r="C125" s="45">
        <v>5000</v>
      </c>
      <c r="D125" s="46">
        <v>5000</v>
      </c>
      <c r="E125" s="46">
        <v>0</v>
      </c>
      <c r="F125" s="62">
        <f t="shared" si="2"/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26.25">
      <c r="A126" s="13" t="s">
        <v>102</v>
      </c>
      <c r="B126" s="22" t="s">
        <v>103</v>
      </c>
      <c r="C126" s="43">
        <f>C127+C128</f>
        <v>45000</v>
      </c>
      <c r="D126" s="43">
        <f>D127+D128</f>
        <v>45000</v>
      </c>
      <c r="E126" s="43">
        <f>E127+E128</f>
        <v>43871.06</v>
      </c>
      <c r="F126" s="62">
        <f t="shared" si="2"/>
        <v>0.9749124444444444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26.25">
      <c r="A127" s="13"/>
      <c r="B127" s="22" t="s">
        <v>188</v>
      </c>
      <c r="C127" s="45">
        <v>10000</v>
      </c>
      <c r="D127" s="46">
        <v>10000</v>
      </c>
      <c r="E127" s="46">
        <v>9240</v>
      </c>
      <c r="F127" s="62">
        <f t="shared" si="2"/>
        <v>0.924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26.25">
      <c r="A128" s="13"/>
      <c r="B128" s="22" t="s">
        <v>147</v>
      </c>
      <c r="C128" s="45">
        <v>35000</v>
      </c>
      <c r="D128" s="46">
        <v>35000</v>
      </c>
      <c r="E128" s="46">
        <v>34631.06</v>
      </c>
      <c r="F128" s="62">
        <f t="shared" si="2"/>
        <v>0.9894588571428571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26.25">
      <c r="A129" s="13" t="s">
        <v>190</v>
      </c>
      <c r="B129" s="22" t="s">
        <v>51</v>
      </c>
      <c r="C129" s="43">
        <f>C130+C131</f>
        <v>5500</v>
      </c>
      <c r="D129" s="43">
        <f>D130+D131</f>
        <v>8000</v>
      </c>
      <c r="E129" s="43">
        <f>E130+E131</f>
        <v>6339.99</v>
      </c>
      <c r="F129" s="62">
        <f t="shared" si="2"/>
        <v>0.7924987499999999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26.25">
      <c r="A130" s="13"/>
      <c r="B130" s="22" t="s">
        <v>147</v>
      </c>
      <c r="C130" s="45">
        <v>5500</v>
      </c>
      <c r="D130" s="46">
        <v>5500</v>
      </c>
      <c r="E130" s="46">
        <v>3840</v>
      </c>
      <c r="F130" s="62">
        <f t="shared" si="2"/>
        <v>0.6981818181818182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26.25">
      <c r="A131" s="13"/>
      <c r="B131" s="22" t="s">
        <v>158</v>
      </c>
      <c r="C131" s="45">
        <v>0</v>
      </c>
      <c r="D131" s="46">
        <v>2500</v>
      </c>
      <c r="E131" s="46">
        <v>2499.99</v>
      </c>
      <c r="F131" s="62">
        <f t="shared" si="2"/>
        <v>0.9999959999999999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30">
      <c r="A132" s="23" t="s">
        <v>33</v>
      </c>
      <c r="B132" s="24" t="s">
        <v>34</v>
      </c>
      <c r="C132" s="41">
        <f>C133+C135+C140+C143+C146+C148+C150+C154+C158</f>
        <v>2065057</v>
      </c>
      <c r="D132" s="41">
        <f>D133+D135+D140+D143+D146+D148+D150+D154+D158</f>
        <v>2188004.45</v>
      </c>
      <c r="E132" s="41">
        <f>E133+E135+E140+E143+E146+E148+E150+E154+E158</f>
        <v>2167328.2300000004</v>
      </c>
      <c r="F132" s="62">
        <f t="shared" si="2"/>
        <v>0.9905501928938034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30.75">
      <c r="A133" s="38" t="s">
        <v>193</v>
      </c>
      <c r="B133" s="37" t="s">
        <v>191</v>
      </c>
      <c r="C133" s="50">
        <f>C134</f>
        <v>5000</v>
      </c>
      <c r="D133" s="50">
        <f>D134</f>
        <v>2000</v>
      </c>
      <c r="E133" s="50" t="str">
        <f>E134</f>
        <v>995,00</v>
      </c>
      <c r="F133" s="62">
        <f t="shared" si="2"/>
        <v>0.4975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30.75">
      <c r="A134" s="38"/>
      <c r="B134" s="37" t="s">
        <v>192</v>
      </c>
      <c r="C134" s="50">
        <v>5000</v>
      </c>
      <c r="D134" s="51">
        <v>2000</v>
      </c>
      <c r="E134" s="51" t="s">
        <v>201</v>
      </c>
      <c r="F134" s="62">
        <f t="shared" si="2"/>
        <v>0.4975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26.25" customHeight="1">
      <c r="A135" s="13" t="s">
        <v>104</v>
      </c>
      <c r="B135" s="22" t="s">
        <v>105</v>
      </c>
      <c r="C135" s="43">
        <f>C136+C137+C138+C139</f>
        <v>1506968</v>
      </c>
      <c r="D135" s="43">
        <f>D136+D137+D138+D139</f>
        <v>1505866</v>
      </c>
      <c r="E135" s="43">
        <f>E136+E137+E138+E139</f>
        <v>1502705.1700000002</v>
      </c>
      <c r="F135" s="62">
        <f t="shared" si="2"/>
        <v>0.9979009885341724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26.25" customHeight="1">
      <c r="A136" s="13"/>
      <c r="B136" s="22" t="s">
        <v>154</v>
      </c>
      <c r="C136" s="45">
        <v>47339</v>
      </c>
      <c r="D136" s="46">
        <v>40160</v>
      </c>
      <c r="E136" s="46">
        <v>40111.64</v>
      </c>
      <c r="F136" s="62">
        <f t="shared" si="2"/>
        <v>0.9987958167330677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26.25" customHeight="1">
      <c r="A137" s="13"/>
      <c r="B137" s="22" t="s">
        <v>146</v>
      </c>
      <c r="C137" s="45">
        <v>8740</v>
      </c>
      <c r="D137" s="46">
        <v>3164</v>
      </c>
      <c r="E137" s="46">
        <v>3155.92</v>
      </c>
      <c r="F137" s="62">
        <f t="shared" si="2"/>
        <v>0.9974462705436157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26.25" customHeight="1">
      <c r="A138" s="13"/>
      <c r="B138" s="22" t="s">
        <v>148</v>
      </c>
      <c r="C138" s="45">
        <v>1450889</v>
      </c>
      <c r="D138" s="46">
        <v>1462542</v>
      </c>
      <c r="E138" s="46">
        <v>1459437.61</v>
      </c>
      <c r="F138" s="62">
        <f aca="true" t="shared" si="4" ref="F138:F199">E138/D138</f>
        <v>0.9978774011276258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26.25" customHeight="1">
      <c r="A139" s="13"/>
      <c r="B139" s="22" t="s">
        <v>169</v>
      </c>
      <c r="C139" s="45">
        <v>0</v>
      </c>
      <c r="D139" s="46">
        <v>0</v>
      </c>
      <c r="E139" s="46">
        <v>0</v>
      </c>
      <c r="F139" s="6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26.25" customHeight="1">
      <c r="A140" s="13" t="s">
        <v>106</v>
      </c>
      <c r="B140" s="22" t="s">
        <v>155</v>
      </c>
      <c r="C140" s="43">
        <f>C141+C142</f>
        <v>10306</v>
      </c>
      <c r="D140" s="43">
        <f>D141+D142</f>
        <v>12351</v>
      </c>
      <c r="E140" s="43">
        <f>E141+E142</f>
        <v>11051.22</v>
      </c>
      <c r="F140" s="62">
        <f t="shared" si="4"/>
        <v>0.8947631770706825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26.25" customHeight="1">
      <c r="A141" s="13"/>
      <c r="B141" s="22" t="s">
        <v>147</v>
      </c>
      <c r="C141" s="43">
        <v>0</v>
      </c>
      <c r="D141" s="46">
        <v>12351</v>
      </c>
      <c r="E141" s="46">
        <v>11051.22</v>
      </c>
      <c r="F141" s="62">
        <f t="shared" si="4"/>
        <v>0.8947631770706825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26.25" customHeight="1">
      <c r="A142" s="13"/>
      <c r="B142" s="22" t="s">
        <v>165</v>
      </c>
      <c r="C142" s="45">
        <v>10306</v>
      </c>
      <c r="D142" s="46">
        <v>0</v>
      </c>
      <c r="E142" s="46">
        <v>0</v>
      </c>
      <c r="F142" s="6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26.25" customHeight="1">
      <c r="A143" s="13" t="s">
        <v>107</v>
      </c>
      <c r="B143" s="22" t="s">
        <v>108</v>
      </c>
      <c r="C143" s="43">
        <f>C144+C145</f>
        <v>73158</v>
      </c>
      <c r="D143" s="43">
        <f>D144+D145</f>
        <v>86677.55</v>
      </c>
      <c r="E143" s="43">
        <f>E144+E145</f>
        <v>86677.55</v>
      </c>
      <c r="F143" s="62">
        <f t="shared" si="4"/>
        <v>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26.25" customHeight="1">
      <c r="A144" s="13"/>
      <c r="B144" s="22" t="s">
        <v>156</v>
      </c>
      <c r="C144" s="45">
        <v>73158</v>
      </c>
      <c r="D144" s="46">
        <v>78224</v>
      </c>
      <c r="E144" s="46">
        <v>78224</v>
      </c>
      <c r="F144" s="62">
        <f t="shared" si="4"/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26.25" customHeight="1">
      <c r="A145" s="13"/>
      <c r="B145" s="40" t="s">
        <v>173</v>
      </c>
      <c r="C145" s="45">
        <v>0</v>
      </c>
      <c r="D145" s="46">
        <v>8453.55</v>
      </c>
      <c r="E145" s="46">
        <v>8453.55</v>
      </c>
      <c r="F145" s="62">
        <f t="shared" si="4"/>
        <v>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26.25">
      <c r="A146" s="13" t="s">
        <v>109</v>
      </c>
      <c r="B146" s="22" t="s">
        <v>110</v>
      </c>
      <c r="C146" s="43">
        <f>C147</f>
        <v>9000</v>
      </c>
      <c r="D146" s="43">
        <f>D147</f>
        <v>9000</v>
      </c>
      <c r="E146" s="43">
        <f>E147</f>
        <v>6916.06</v>
      </c>
      <c r="F146" s="62">
        <f t="shared" si="4"/>
        <v>0.7684511111111112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26.25" customHeight="1">
      <c r="A147" s="13"/>
      <c r="B147" s="22" t="s">
        <v>156</v>
      </c>
      <c r="C147" s="45">
        <v>9000</v>
      </c>
      <c r="D147" s="46">
        <v>9000</v>
      </c>
      <c r="E147" s="46">
        <v>6916.06</v>
      </c>
      <c r="F147" s="62">
        <f t="shared" si="4"/>
        <v>0.7684511111111112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26.25">
      <c r="A148" s="13" t="s">
        <v>111</v>
      </c>
      <c r="B148" s="22" t="s">
        <v>112</v>
      </c>
      <c r="C148" s="43">
        <f>C149</f>
        <v>107957</v>
      </c>
      <c r="D148" s="43">
        <f>D149</f>
        <v>119603</v>
      </c>
      <c r="E148" s="43">
        <f>E149</f>
        <v>118112.65</v>
      </c>
      <c r="F148" s="62">
        <f t="shared" si="4"/>
        <v>0.9875391921607317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26.25" customHeight="1">
      <c r="A149" s="13"/>
      <c r="B149" s="22" t="s">
        <v>156</v>
      </c>
      <c r="C149" s="45">
        <v>107957</v>
      </c>
      <c r="D149" s="46">
        <v>119603</v>
      </c>
      <c r="E149" s="46">
        <v>118112.65</v>
      </c>
      <c r="F149" s="62">
        <f t="shared" si="4"/>
        <v>0.9875391921607317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26.25">
      <c r="A150" s="13" t="s">
        <v>113</v>
      </c>
      <c r="B150" s="22" t="s">
        <v>114</v>
      </c>
      <c r="C150" s="43">
        <f>C151+C152+C153</f>
        <v>214539</v>
      </c>
      <c r="D150" s="43">
        <f>D151+D152+D153</f>
        <v>226589</v>
      </c>
      <c r="E150" s="43">
        <f>E151+E152+E153</f>
        <v>215968.85</v>
      </c>
      <c r="F150" s="62">
        <f t="shared" si="4"/>
        <v>0.9531303373067537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26.25">
      <c r="A151" s="13"/>
      <c r="B151" s="22" t="s">
        <v>145</v>
      </c>
      <c r="C151" s="45">
        <v>189389</v>
      </c>
      <c r="D151" s="46">
        <v>198189</v>
      </c>
      <c r="E151" s="46">
        <v>189120.1</v>
      </c>
      <c r="F151" s="62">
        <f t="shared" si="4"/>
        <v>0.9542411536462669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26.25">
      <c r="A152" s="13"/>
      <c r="B152" s="22" t="s">
        <v>146</v>
      </c>
      <c r="C152" s="45">
        <v>22035</v>
      </c>
      <c r="D152" s="46">
        <v>24735</v>
      </c>
      <c r="E152" s="46">
        <v>23273.58</v>
      </c>
      <c r="F152" s="62">
        <f t="shared" si="4"/>
        <v>0.9409169193450577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26.25">
      <c r="A153" s="13"/>
      <c r="B153" s="22" t="s">
        <v>157</v>
      </c>
      <c r="C153" s="45">
        <v>3115</v>
      </c>
      <c r="D153" s="46">
        <v>3665</v>
      </c>
      <c r="E153" s="46">
        <v>3575.17</v>
      </c>
      <c r="F153" s="62">
        <f t="shared" si="4"/>
        <v>0.9754897680763984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26.25" customHeight="1">
      <c r="A154" s="13" t="s">
        <v>115</v>
      </c>
      <c r="B154" s="22" t="s">
        <v>116</v>
      </c>
      <c r="C154" s="43">
        <f>C155+C156+C157</f>
        <v>76275</v>
      </c>
      <c r="D154" s="43">
        <f>D155+D156+D157</f>
        <v>73835</v>
      </c>
      <c r="E154" s="43">
        <f>E155+E156+E157</f>
        <v>73037.13</v>
      </c>
      <c r="F154" s="62">
        <f t="shared" si="4"/>
        <v>0.9891938782420262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26.25" customHeight="1">
      <c r="A155" s="13"/>
      <c r="B155" s="22" t="s">
        <v>145</v>
      </c>
      <c r="C155" s="45">
        <v>70358</v>
      </c>
      <c r="D155" s="46">
        <v>69818</v>
      </c>
      <c r="E155" s="46">
        <v>69280.23</v>
      </c>
      <c r="F155" s="62">
        <f t="shared" si="4"/>
        <v>0.9922975450456901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26.25" customHeight="1">
      <c r="A156" s="13"/>
      <c r="B156" s="22" t="s">
        <v>146</v>
      </c>
      <c r="C156" s="45">
        <v>5067</v>
      </c>
      <c r="D156" s="46">
        <v>3167</v>
      </c>
      <c r="E156" s="46">
        <v>2907.38</v>
      </c>
      <c r="F156" s="62">
        <f t="shared" si="4"/>
        <v>0.9180233659614778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26.25" customHeight="1">
      <c r="A157" s="13"/>
      <c r="B157" s="22" t="s">
        <v>168</v>
      </c>
      <c r="C157" s="45">
        <v>850</v>
      </c>
      <c r="D157" s="46" t="s">
        <v>202</v>
      </c>
      <c r="E157" s="46" t="s">
        <v>203</v>
      </c>
      <c r="F157" s="62">
        <f t="shared" si="4"/>
        <v>0.9994352941176471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26.25">
      <c r="A158" s="13" t="s">
        <v>117</v>
      </c>
      <c r="B158" s="22" t="s">
        <v>51</v>
      </c>
      <c r="C158" s="43">
        <f>C159+C160+C161+C162+C163</f>
        <v>61854</v>
      </c>
      <c r="D158" s="43">
        <f>D159+D160+D161+D162+D163</f>
        <v>152082.9</v>
      </c>
      <c r="E158" s="43">
        <f>E159+E160+E161+E162+E163</f>
        <v>151864.59999999998</v>
      </c>
      <c r="F158" s="62">
        <f t="shared" si="4"/>
        <v>0.9985645986498152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26.25">
      <c r="A159" s="13"/>
      <c r="B159" s="22" t="s">
        <v>145</v>
      </c>
      <c r="C159" s="45">
        <v>0</v>
      </c>
      <c r="D159" s="46">
        <v>0</v>
      </c>
      <c r="E159" s="46">
        <v>0</v>
      </c>
      <c r="F159" s="6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26.25" customHeight="1">
      <c r="A160" s="13" t="s">
        <v>166</v>
      </c>
      <c r="B160" s="40" t="s">
        <v>173</v>
      </c>
      <c r="C160" s="45">
        <v>0</v>
      </c>
      <c r="D160" s="46">
        <v>72056.45</v>
      </c>
      <c r="E160" s="46">
        <v>72056.14</v>
      </c>
      <c r="F160" s="62">
        <f t="shared" si="4"/>
        <v>0.9999956978174751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26.25" customHeight="1">
      <c r="A161" s="13" t="s">
        <v>167</v>
      </c>
      <c r="B161" s="40" t="s">
        <v>173</v>
      </c>
      <c r="C161" s="45">
        <v>0</v>
      </c>
      <c r="D161" s="46">
        <v>0</v>
      </c>
      <c r="E161" s="46">
        <v>0</v>
      </c>
      <c r="F161" s="6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26.25">
      <c r="A162" s="13"/>
      <c r="B162" s="22" t="s">
        <v>146</v>
      </c>
      <c r="C162" s="45">
        <v>23400</v>
      </c>
      <c r="D162" s="46">
        <v>27663</v>
      </c>
      <c r="E162" s="46">
        <v>27655.26</v>
      </c>
      <c r="F162" s="62">
        <f t="shared" si="4"/>
        <v>0.9997202038824422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26.25">
      <c r="A163" s="13"/>
      <c r="B163" s="22" t="s">
        <v>148</v>
      </c>
      <c r="C163" s="45">
        <v>38454</v>
      </c>
      <c r="D163" s="46">
        <v>52363.45</v>
      </c>
      <c r="E163" s="46">
        <v>52153.2</v>
      </c>
      <c r="F163" s="62">
        <f t="shared" si="4"/>
        <v>0.9959847947375507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60">
      <c r="A164" s="27" t="s">
        <v>35</v>
      </c>
      <c r="B164" s="24" t="s">
        <v>118</v>
      </c>
      <c r="C164" s="41">
        <f aca="true" t="shared" si="5" ref="C164:E165">C165</f>
        <v>1500</v>
      </c>
      <c r="D164" s="41">
        <f t="shared" si="5"/>
        <v>1500</v>
      </c>
      <c r="E164" s="41">
        <f t="shared" si="5"/>
        <v>1500</v>
      </c>
      <c r="F164" s="62">
        <f t="shared" si="4"/>
        <v>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26.25" customHeight="1">
      <c r="A165" s="13" t="s">
        <v>119</v>
      </c>
      <c r="B165" s="12" t="s">
        <v>120</v>
      </c>
      <c r="C165" s="43">
        <f t="shared" si="5"/>
        <v>1500</v>
      </c>
      <c r="D165" s="43">
        <f t="shared" si="5"/>
        <v>1500</v>
      </c>
      <c r="E165" s="43">
        <f t="shared" si="5"/>
        <v>1500</v>
      </c>
      <c r="F165" s="62">
        <f t="shared" si="4"/>
        <v>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31.5" customHeight="1">
      <c r="A166" s="13"/>
      <c r="B166" s="12" t="s">
        <v>158</v>
      </c>
      <c r="C166" s="45">
        <v>1500</v>
      </c>
      <c r="D166" s="46">
        <v>1500</v>
      </c>
      <c r="E166" s="46">
        <v>1500</v>
      </c>
      <c r="F166" s="62">
        <f t="shared" si="4"/>
        <v>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60">
      <c r="A167" s="27" t="s">
        <v>36</v>
      </c>
      <c r="B167" s="24" t="s">
        <v>37</v>
      </c>
      <c r="C167" s="41">
        <f>C168+C171+C173</f>
        <v>31930</v>
      </c>
      <c r="D167" s="41">
        <f>D168+D171+D173</f>
        <v>177870.09</v>
      </c>
      <c r="E167" s="41">
        <f>E168+E171+E173</f>
        <v>169336.47999999998</v>
      </c>
      <c r="F167" s="62">
        <f t="shared" si="4"/>
        <v>0.9520233559222913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26.25">
      <c r="A168" s="13" t="s">
        <v>122</v>
      </c>
      <c r="B168" s="22" t="s">
        <v>123</v>
      </c>
      <c r="C168" s="43">
        <f>C169+C170</f>
        <v>20930</v>
      </c>
      <c r="D168" s="43">
        <f>D169+D170</f>
        <v>40381</v>
      </c>
      <c r="E168" s="43">
        <f>E169+E170</f>
        <v>36535.4</v>
      </c>
      <c r="F168" s="62">
        <f t="shared" si="4"/>
        <v>0.9047670934350314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26.25">
      <c r="A169" s="13"/>
      <c r="B169" s="22" t="s">
        <v>145</v>
      </c>
      <c r="C169" s="45">
        <v>19930</v>
      </c>
      <c r="D169" s="46">
        <v>39981</v>
      </c>
      <c r="E169" s="46">
        <v>36535.4</v>
      </c>
      <c r="F169" s="62">
        <f t="shared" si="4"/>
        <v>0.9138190640554263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26.25">
      <c r="A170" s="13"/>
      <c r="B170" s="22" t="s">
        <v>146</v>
      </c>
      <c r="C170" s="45">
        <v>1000</v>
      </c>
      <c r="D170" s="46" t="s">
        <v>204</v>
      </c>
      <c r="E170" s="46">
        <v>0</v>
      </c>
      <c r="F170" s="62">
        <f t="shared" si="4"/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26.25" customHeight="1">
      <c r="A171" s="13" t="s">
        <v>124</v>
      </c>
      <c r="B171" s="22" t="s">
        <v>125</v>
      </c>
      <c r="C171" s="43">
        <f>C172</f>
        <v>1000</v>
      </c>
      <c r="D171" s="43">
        <f>D172</f>
        <v>1000</v>
      </c>
      <c r="E171" s="43">
        <f>E172</f>
        <v>0</v>
      </c>
      <c r="F171" s="62">
        <f t="shared" si="4"/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26.25" customHeight="1">
      <c r="A172" s="13"/>
      <c r="B172" s="22" t="s">
        <v>146</v>
      </c>
      <c r="C172" s="45">
        <v>1000</v>
      </c>
      <c r="D172" s="46">
        <v>1000</v>
      </c>
      <c r="E172" s="46">
        <v>0</v>
      </c>
      <c r="F172" s="62">
        <f t="shared" si="4"/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26.25">
      <c r="A173" s="13" t="s">
        <v>126</v>
      </c>
      <c r="B173" s="22" t="s">
        <v>127</v>
      </c>
      <c r="C173" s="43">
        <f>C174</f>
        <v>10000</v>
      </c>
      <c r="D173" s="43">
        <f>D174</f>
        <v>136489.09</v>
      </c>
      <c r="E173" s="43">
        <f>E174</f>
        <v>132801.08</v>
      </c>
      <c r="F173" s="62">
        <f t="shared" si="4"/>
        <v>0.9729794520573035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26.25">
      <c r="A174" s="13"/>
      <c r="B174" s="22" t="s">
        <v>157</v>
      </c>
      <c r="C174" s="45">
        <v>10000</v>
      </c>
      <c r="D174" s="46">
        <v>136489.09</v>
      </c>
      <c r="E174" s="46">
        <v>132801.08</v>
      </c>
      <c r="F174" s="62">
        <f t="shared" si="4"/>
        <v>0.9729794520573035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60">
      <c r="A175" s="27" t="s">
        <v>38</v>
      </c>
      <c r="B175" s="24" t="s">
        <v>39</v>
      </c>
      <c r="C175" s="42">
        <f>C176+C178+C180</f>
        <v>1431968</v>
      </c>
      <c r="D175" s="42">
        <f>D176+D178+D180</f>
        <v>359168</v>
      </c>
      <c r="E175" s="42">
        <f>E176+E178+E180</f>
        <v>277732.69</v>
      </c>
      <c r="F175" s="62">
        <f t="shared" si="4"/>
        <v>0.7732667999376337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26.25">
      <c r="A176" s="13" t="s">
        <v>128</v>
      </c>
      <c r="B176" s="12" t="s">
        <v>129</v>
      </c>
      <c r="C176" s="44">
        <f>C177</f>
        <v>1200000</v>
      </c>
      <c r="D176" s="44">
        <f>D177</f>
        <v>58000</v>
      </c>
      <c r="E176" s="44">
        <f>E177</f>
        <v>0</v>
      </c>
      <c r="F176" s="62">
        <f t="shared" si="4"/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26.25">
      <c r="A177" s="13"/>
      <c r="B177" s="12" t="s">
        <v>159</v>
      </c>
      <c r="C177" s="46">
        <v>1200000</v>
      </c>
      <c r="D177" s="46">
        <v>58000</v>
      </c>
      <c r="E177" s="46">
        <v>0</v>
      </c>
      <c r="F177" s="62">
        <f t="shared" si="4"/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26.25">
      <c r="A178" s="13" t="s">
        <v>130</v>
      </c>
      <c r="B178" s="12" t="s">
        <v>131</v>
      </c>
      <c r="C178" s="44">
        <f>C179</f>
        <v>128920</v>
      </c>
      <c r="D178" s="44">
        <f>D179</f>
        <v>131920</v>
      </c>
      <c r="E178" s="44">
        <f>E179</f>
        <v>125182.9</v>
      </c>
      <c r="F178" s="62">
        <f t="shared" si="4"/>
        <v>0.948930412371134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26.25">
      <c r="A179" s="13"/>
      <c r="B179" s="12" t="s">
        <v>147</v>
      </c>
      <c r="C179" s="46">
        <v>128920</v>
      </c>
      <c r="D179" s="46">
        <v>131920</v>
      </c>
      <c r="E179" s="46">
        <v>125182.9</v>
      </c>
      <c r="F179" s="62">
        <f t="shared" si="4"/>
        <v>0.948930412371134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26.25">
      <c r="A180" s="13" t="s">
        <v>132</v>
      </c>
      <c r="B180" s="12" t="s">
        <v>51</v>
      </c>
      <c r="C180" s="44">
        <f>C181+C182</f>
        <v>103048</v>
      </c>
      <c r="D180" s="44">
        <f>D181+D182</f>
        <v>169248</v>
      </c>
      <c r="E180" s="44">
        <f>E181+E182</f>
        <v>152549.79</v>
      </c>
      <c r="F180" s="62">
        <f t="shared" si="4"/>
        <v>0.9013388045944414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26.25">
      <c r="A181" s="13"/>
      <c r="B181" s="12" t="s">
        <v>160</v>
      </c>
      <c r="C181" s="46">
        <v>99048</v>
      </c>
      <c r="D181" s="46">
        <v>165248</v>
      </c>
      <c r="E181" s="46">
        <v>148549.79</v>
      </c>
      <c r="F181" s="62">
        <f t="shared" si="4"/>
        <v>0.8989506075716499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26.25">
      <c r="A182" s="13"/>
      <c r="B182" s="12" t="s">
        <v>144</v>
      </c>
      <c r="C182" s="46">
        <v>4000</v>
      </c>
      <c r="D182" s="46">
        <v>4000</v>
      </c>
      <c r="E182" s="46">
        <v>4000</v>
      </c>
      <c r="F182" s="62">
        <f t="shared" si="4"/>
        <v>1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54.75" customHeight="1">
      <c r="A183" s="25" t="s">
        <v>40</v>
      </c>
      <c r="B183" s="26" t="s">
        <v>41</v>
      </c>
      <c r="C183" s="41">
        <f>C184+C187+C191+C193</f>
        <v>534809</v>
      </c>
      <c r="D183" s="41">
        <f>D184+D187+D191+D193</f>
        <v>209221</v>
      </c>
      <c r="E183" s="41">
        <f>E184+E187+E191+E193</f>
        <v>170590.64</v>
      </c>
      <c r="F183" s="62">
        <f t="shared" si="4"/>
        <v>0.8153609819282004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26.25">
      <c r="A184" s="30" t="s">
        <v>133</v>
      </c>
      <c r="B184" s="29" t="s">
        <v>134</v>
      </c>
      <c r="C184" s="43">
        <f>C185+C186</f>
        <v>15800</v>
      </c>
      <c r="D184" s="43">
        <f>D185+D186</f>
        <v>10800</v>
      </c>
      <c r="E184" s="43">
        <f>E185+E186</f>
        <v>10070</v>
      </c>
      <c r="F184" s="62">
        <f t="shared" si="4"/>
        <v>0.9324074074074075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26.25">
      <c r="A185" s="30"/>
      <c r="B185" s="29" t="s">
        <v>154</v>
      </c>
      <c r="C185" s="45">
        <v>8800</v>
      </c>
      <c r="D185" s="46">
        <v>8800</v>
      </c>
      <c r="E185" s="46">
        <v>8070</v>
      </c>
      <c r="F185" s="62">
        <f t="shared" si="4"/>
        <v>0.9170454545454545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26.25">
      <c r="A186" s="30"/>
      <c r="B186" s="29" t="s">
        <v>146</v>
      </c>
      <c r="C186" s="45">
        <v>7000</v>
      </c>
      <c r="D186" s="46">
        <v>2000</v>
      </c>
      <c r="E186" s="46">
        <v>2000</v>
      </c>
      <c r="F186" s="62">
        <f t="shared" si="4"/>
        <v>1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26.25" customHeight="1">
      <c r="A187" s="30" t="s">
        <v>135</v>
      </c>
      <c r="B187" s="39" t="s">
        <v>136</v>
      </c>
      <c r="C187" s="43">
        <f>C188+C189+C190</f>
        <v>410209</v>
      </c>
      <c r="D187" s="43">
        <f>D188+D189+D190</f>
        <v>89621</v>
      </c>
      <c r="E187" s="43">
        <f>E188+E189+E190</f>
        <v>51720.64</v>
      </c>
      <c r="F187" s="62">
        <f t="shared" si="4"/>
        <v>0.5771040269579675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26.25" customHeight="1">
      <c r="A188" s="30"/>
      <c r="B188" s="33" t="s">
        <v>161</v>
      </c>
      <c r="C188" s="45">
        <v>10209</v>
      </c>
      <c r="D188" s="46">
        <v>10209</v>
      </c>
      <c r="E188" s="46">
        <v>0</v>
      </c>
      <c r="F188" s="62">
        <f t="shared" si="4"/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52.5" customHeight="1">
      <c r="A189" s="30"/>
      <c r="B189" s="33" t="s">
        <v>174</v>
      </c>
      <c r="C189" s="45">
        <v>0</v>
      </c>
      <c r="D189" s="46">
        <v>0</v>
      </c>
      <c r="E189" s="46">
        <v>0</v>
      </c>
      <c r="F189" s="6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30" customHeight="1">
      <c r="A190" s="30"/>
      <c r="B190" s="29" t="s">
        <v>162</v>
      </c>
      <c r="C190" s="45">
        <v>400000</v>
      </c>
      <c r="D190" s="46">
        <v>79412</v>
      </c>
      <c r="E190" s="46">
        <v>51720.64</v>
      </c>
      <c r="F190" s="62">
        <f t="shared" si="4"/>
        <v>0.6512950183851307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26.25">
      <c r="A191" s="30" t="s">
        <v>137</v>
      </c>
      <c r="B191" s="29" t="s">
        <v>138</v>
      </c>
      <c r="C191" s="43">
        <f>C192</f>
        <v>78800</v>
      </c>
      <c r="D191" s="43">
        <f>D192</f>
        <v>78800</v>
      </c>
      <c r="E191" s="43">
        <f>E192</f>
        <v>78800</v>
      </c>
      <c r="F191" s="62">
        <f t="shared" si="4"/>
        <v>1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26.25">
      <c r="A192" s="30"/>
      <c r="B192" s="29" t="s">
        <v>163</v>
      </c>
      <c r="C192" s="45">
        <v>78800</v>
      </c>
      <c r="D192" s="46">
        <v>78800</v>
      </c>
      <c r="E192" s="46">
        <v>78800</v>
      </c>
      <c r="F192" s="62">
        <f t="shared" si="4"/>
        <v>1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26.25">
      <c r="A193" s="30" t="s">
        <v>139</v>
      </c>
      <c r="B193" s="29" t="s">
        <v>51</v>
      </c>
      <c r="C193" s="43">
        <f>C194</f>
        <v>30000</v>
      </c>
      <c r="D193" s="43">
        <f>D194</f>
        <v>30000</v>
      </c>
      <c r="E193" s="43">
        <f>E194</f>
        <v>30000</v>
      </c>
      <c r="F193" s="62">
        <f t="shared" si="4"/>
        <v>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26.25">
      <c r="A194" s="30"/>
      <c r="B194" s="29" t="s">
        <v>163</v>
      </c>
      <c r="C194" s="43">
        <v>30000</v>
      </c>
      <c r="D194" s="44">
        <v>30000</v>
      </c>
      <c r="E194" s="44">
        <v>30000</v>
      </c>
      <c r="F194" s="62">
        <f t="shared" si="4"/>
        <v>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30">
      <c r="A195" s="25" t="s">
        <v>42</v>
      </c>
      <c r="B195" s="28" t="s">
        <v>43</v>
      </c>
      <c r="C195" s="41">
        <f>C196+C198</f>
        <v>126472</v>
      </c>
      <c r="D195" s="41">
        <f>D196+D198</f>
        <v>121472</v>
      </c>
      <c r="E195" s="41">
        <f>E196+E198</f>
        <v>112811.13</v>
      </c>
      <c r="F195" s="62">
        <f t="shared" si="4"/>
        <v>0.9287006882244468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26.25">
      <c r="A196" s="30" t="s">
        <v>140</v>
      </c>
      <c r="B196" s="31" t="s">
        <v>141</v>
      </c>
      <c r="C196" s="43">
        <f>C197</f>
        <v>90000</v>
      </c>
      <c r="D196" s="43">
        <f>D197</f>
        <v>90000</v>
      </c>
      <c r="E196" s="43">
        <f>E197</f>
        <v>90000</v>
      </c>
      <c r="F196" s="62">
        <f t="shared" si="4"/>
        <v>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26.25">
      <c r="A197" s="30"/>
      <c r="B197" s="31" t="s">
        <v>152</v>
      </c>
      <c r="C197" s="45">
        <v>90000</v>
      </c>
      <c r="D197" s="46">
        <v>90000</v>
      </c>
      <c r="E197" s="46">
        <v>90000</v>
      </c>
      <c r="F197" s="62">
        <f t="shared" si="4"/>
        <v>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26.25">
      <c r="A198" s="30" t="s">
        <v>142</v>
      </c>
      <c r="B198" s="31" t="s">
        <v>51</v>
      </c>
      <c r="C198" s="43">
        <f>C199</f>
        <v>36472</v>
      </c>
      <c r="D198" s="43">
        <f>D199</f>
        <v>31472</v>
      </c>
      <c r="E198" s="43">
        <f>E199</f>
        <v>22811.13</v>
      </c>
      <c r="F198" s="62">
        <f t="shared" si="4"/>
        <v>0.7248071301474327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26.25">
      <c r="A199" s="30"/>
      <c r="B199" s="31" t="s">
        <v>147</v>
      </c>
      <c r="C199" s="45">
        <v>36472</v>
      </c>
      <c r="D199" s="46">
        <v>31472</v>
      </c>
      <c r="E199" s="46">
        <v>22811.13</v>
      </c>
      <c r="F199" s="62">
        <f t="shared" si="4"/>
        <v>0.7248071301474327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30">
      <c r="A200" s="25"/>
      <c r="B200" s="28" t="s">
        <v>44</v>
      </c>
      <c r="C200" s="41">
        <f>C201+C208</f>
        <v>11703156</v>
      </c>
      <c r="D200" s="41">
        <f>D201+D208</f>
        <v>11259012.149999999</v>
      </c>
      <c r="E200" s="41">
        <f>E201+E208</f>
        <v>10534200.709999999</v>
      </c>
      <c r="F200" s="62">
        <f>E200/D200</f>
        <v>0.9356238868611577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30">
      <c r="A201" s="25"/>
      <c r="B201" s="28" t="s">
        <v>170</v>
      </c>
      <c r="C201" s="41">
        <f>SUM(C202:C207)</f>
        <v>9265156</v>
      </c>
      <c r="D201" s="41">
        <f>SUM(D202:D207)</f>
        <v>10176486.149999999</v>
      </c>
      <c r="E201" s="41">
        <f>SUM(E202:E207)</f>
        <v>9955532.76</v>
      </c>
      <c r="F201" s="62">
        <f aca="true" t="shared" si="6" ref="F201:F208">E201/D201</f>
        <v>0.9782878503696486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26.25">
      <c r="A202" s="35"/>
      <c r="B202" s="36" t="s">
        <v>165</v>
      </c>
      <c r="C202" s="53">
        <f>C17+C21+C26+C39+C45+C50+C54+C62+C64+C68+C73+C82+C92+C96+C100+C104+C108+C112+C118+C127+C136+C142+C151+C155+C169+C185</f>
        <v>4734565</v>
      </c>
      <c r="D202" s="53">
        <f>D17+D21+D26+D39+D45+D50+D54+D62+D64+D68+D73+D82+D92+D96+D100+D104+D108+D112+D118+D127+D136+D151+D155+D169+D185</f>
        <v>4844793.9399999995</v>
      </c>
      <c r="E202" s="53">
        <f>E17+E21+E26+E39+E45+E50+E54+E62+E64+E68+E73+E82+E92+E96+E100+E104+E108+E112+E118+E127+E136+E151+E155+E169+E185</f>
        <v>4770502.4799999995</v>
      </c>
      <c r="F202" s="62">
        <f t="shared" si="6"/>
        <v>0.984665713151053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26.25">
      <c r="A203" s="35"/>
      <c r="B203" s="36" t="s">
        <v>146</v>
      </c>
      <c r="C203" s="53">
        <f>C15+C18+C22+C27+C31+C33+C36+C40+C42+C46+C52+C55+C57+C65+C69+C74+C77+C79+C83+C89+C93+C97+C101+C105+C109+C113+C116+C119+C122+C125+C128+C130+C134+C137+C152+C156+C162+C170+C172+C179+C181+C186+C188+C199</f>
        <v>2265322</v>
      </c>
      <c r="D203" s="53">
        <f>D15+D18+D22+D27+D31+D33+D36+D40+D42+D46+D52+D55+D57+D65+D69+D74+D77+D79+D83+D89+D93+D97+D101+D105+D109+D113+D116+D119+D122+D125+D128+D130+D134+D137+D141+D152+D156+D162+D170+D172+D179+D181+D186+D188+D199</f>
        <v>2750004.67</v>
      </c>
      <c r="E203" s="53">
        <f>E15+E18+E22+E27+E31+E33+E36+E40+E42+E46+E52+E55+E57+E65+E69+E74+E77+E79+E83+E89+E93+E97+E101+E105+E109+E113+E116+E119+E122+E125+E128+E130+E134+E137+E141+E152+E156+E162+E170+E172+E179+E181+E186+E188+E199</f>
        <v>2622257.41</v>
      </c>
      <c r="F203" s="62">
        <f t="shared" si="6"/>
        <v>0.9535465297955295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26.25">
      <c r="A204" s="35"/>
      <c r="B204" s="36" t="s">
        <v>148</v>
      </c>
      <c r="C204" s="53">
        <f>C23+C43+C47+C51+C58+C66+C70+C75+C94+C98+C106+C110+C114+C120+C138+C144+C147+C149+C153+C157+C163+C174</f>
        <v>1914969</v>
      </c>
      <c r="D204" s="53">
        <f>D23+D43+D47+D51+D58+D66+D70+D75+D94+D98+D106+D110+D114+D120+D138+D142+D144+D147+D149+D153+D157+D163+D174</f>
        <v>2138377.54</v>
      </c>
      <c r="E204" s="53">
        <f>E23+E43+E47+E51+E58+E66+E70+E75+E94+E98+E106+E110+E114+E120+E138+E142+E144+E147+E149+E153+E157+E163+E174</f>
        <v>2126822.6399999997</v>
      </c>
      <c r="F204" s="62">
        <f t="shared" si="6"/>
        <v>0.9945964172444496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26.25">
      <c r="A205" s="35"/>
      <c r="B205" s="36" t="s">
        <v>158</v>
      </c>
      <c r="C205" s="52">
        <v>200300</v>
      </c>
      <c r="D205" s="53">
        <v>212800</v>
      </c>
      <c r="E205" s="53">
        <v>211799.99</v>
      </c>
      <c r="F205" s="62">
        <f t="shared" si="6"/>
        <v>0.995300704887218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26.25">
      <c r="A206" s="35"/>
      <c r="B206" s="36" t="s">
        <v>175</v>
      </c>
      <c r="C206" s="52">
        <v>150000</v>
      </c>
      <c r="D206" s="53">
        <v>150000</v>
      </c>
      <c r="E206" s="53">
        <v>143640.55</v>
      </c>
      <c r="F206" s="62">
        <f t="shared" si="6"/>
        <v>0.9576036666666666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26.25">
      <c r="A207" s="35"/>
      <c r="B207" s="36" t="s">
        <v>173</v>
      </c>
      <c r="C207" s="52">
        <v>0</v>
      </c>
      <c r="D207" s="53">
        <v>80510</v>
      </c>
      <c r="E207" s="53">
        <v>80509.69</v>
      </c>
      <c r="F207" s="62">
        <f t="shared" si="6"/>
        <v>0.9999961495466402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30">
      <c r="A208" s="35"/>
      <c r="B208" s="28" t="s">
        <v>171</v>
      </c>
      <c r="C208" s="41">
        <v>2438000</v>
      </c>
      <c r="D208" s="42">
        <f>D13+D28+D48+D59+D177+D182+D190</f>
        <v>1082526</v>
      </c>
      <c r="E208" s="42">
        <f>E13+E28+E48+E59+E177+E182+E190</f>
        <v>578667.9500000001</v>
      </c>
      <c r="F208" s="62">
        <f t="shared" si="6"/>
        <v>0.5345533964080309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26.25">
      <c r="A209" s="35"/>
      <c r="B209" s="36" t="s">
        <v>172</v>
      </c>
      <c r="C209" s="52">
        <v>0</v>
      </c>
      <c r="D209" s="53">
        <v>0</v>
      </c>
      <c r="E209" s="53">
        <v>0</v>
      </c>
      <c r="F209" s="6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26.25">
      <c r="A210" s="35"/>
      <c r="B210" s="36" t="s">
        <v>143</v>
      </c>
      <c r="C210" s="54"/>
      <c r="D210" s="54"/>
      <c r="E210" s="54"/>
      <c r="F210" s="6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26.25">
      <c r="A211" s="11"/>
      <c r="B211" s="11"/>
      <c r="C211" s="11"/>
      <c r="D211" s="11"/>
      <c r="E211" s="11"/>
      <c r="F211" s="1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26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26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26.25">
      <c r="A214" s="3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26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26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26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26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26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26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26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26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26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26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26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26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26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26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26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26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26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26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26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26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26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26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26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26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26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</sheetData>
  <sheetProtection/>
  <mergeCells count="4">
    <mergeCell ref="A6:F6"/>
    <mergeCell ref="C8:D8"/>
    <mergeCell ref="E8:E9"/>
    <mergeCell ref="F8:F9"/>
  </mergeCells>
  <printOptions/>
  <pageMargins left="0.19652777777777777" right="0.19652777777777777" top="0.39375" bottom="0.39375" header="0.5118055555555556" footer="0.5118055555555556"/>
  <pageSetup horizontalDpi="300" verticalDpi="300" orientation="portrait" paperSize="9" scale="46" r:id="rId1"/>
  <rowBreaks count="3" manualBreakCount="3">
    <brk id="59" max="5" man="1"/>
    <brk id="120" max="5" man="1"/>
    <brk id="1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2012-03-02T09:24:18Z</cp:lastPrinted>
  <dcterms:created xsi:type="dcterms:W3CDTF">2010-08-02T08:39:11Z</dcterms:created>
  <dcterms:modified xsi:type="dcterms:W3CDTF">2012-03-20T14:33:55Z</dcterms:modified>
  <cp:category/>
  <cp:version/>
  <cp:contentType/>
  <cp:contentStatus/>
</cp:coreProperties>
</file>